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22"/>
  <workbookPr defaultThemeVersion="166925"/>
  <mc:AlternateContent xmlns:mc="http://schemas.openxmlformats.org/markup-compatibility/2006">
    <mc:Choice Requires="x15">
      <x15ac:absPath xmlns:x15ac="http://schemas.microsoft.com/office/spreadsheetml/2010/11/ac" url="C:\Users\angel\Desktop\REVISIÒN PLANES\SUMAPAZ\"/>
    </mc:Choice>
  </mc:AlternateContent>
  <xr:revisionPtr revIDLastSave="0" documentId="8_{39D7C037-3B21-4145-8900-8491C4466D08}" xr6:coauthVersionLast="46" xr6:coauthVersionMax="46"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3" i="1" l="1"/>
  <c r="AQ32" i="1"/>
  <c r="AR31" i="1"/>
  <c r="AM41" i="1"/>
  <c r="AR36" i="1"/>
  <c r="AS36" i="1" s="1"/>
  <c r="AM36" i="1"/>
  <c r="AR32" i="1"/>
  <c r="AS31" i="1"/>
  <c r="AS42" i="1" s="1"/>
  <c r="AM31" i="1"/>
  <c r="AL30" i="1"/>
  <c r="AQ27" i="1"/>
  <c r="AQ26" i="1"/>
  <c r="AQ25" i="1"/>
  <c r="AM42" i="1"/>
  <c r="AL41" i="1"/>
  <c r="AM37" i="1"/>
  <c r="AK37" i="1"/>
  <c r="AK38" i="1"/>
  <c r="AK39" i="1"/>
  <c r="AK40" i="1"/>
  <c r="AK41" i="1"/>
  <c r="AP31" i="1"/>
  <c r="AP29" i="1"/>
  <c r="AP28" i="1"/>
  <c r="AP27" i="1"/>
  <c r="AP26" i="1"/>
  <c r="AP25" i="1"/>
  <c r="AP24" i="1"/>
  <c r="AP23" i="1"/>
  <c r="AP22" i="1"/>
  <c r="AP21" i="1"/>
  <c r="AP20" i="1"/>
  <c r="AP32" i="1"/>
  <c r="AP33" i="1"/>
  <c r="AP34" i="1"/>
  <c r="AP35" i="1"/>
  <c r="AP36" i="1"/>
  <c r="AP37" i="1"/>
  <c r="AS37" i="1"/>
  <c r="AP38" i="1"/>
  <c r="AS41" i="1"/>
  <c r="AR41" i="1"/>
  <c r="AP41" i="1"/>
  <c r="AP40" i="1"/>
  <c r="AP39" i="1"/>
  <c r="AC41" i="1" l="1"/>
  <c r="AC40" i="1"/>
  <c r="AA29" i="1" l="1"/>
  <c r="P34" i="1" l="1"/>
  <c r="P33" i="1"/>
  <c r="E42" i="1"/>
  <c r="E35" i="1"/>
  <c r="U21" i="1"/>
  <c r="U22" i="1"/>
  <c r="U23" i="1"/>
  <c r="U24" i="1"/>
  <c r="U25" i="1"/>
  <c r="U26" i="1"/>
  <c r="U27" i="1"/>
  <c r="U28" i="1"/>
  <c r="U29" i="1"/>
  <c r="U31" i="1"/>
  <c r="U32" i="1"/>
  <c r="U33" i="1"/>
  <c r="U34" i="1"/>
  <c r="U20" i="1"/>
  <c r="AK32" i="1"/>
  <c r="AF32" i="1"/>
  <c r="AA32" i="1"/>
  <c r="V32" i="1"/>
  <c r="X32" i="1" s="1"/>
  <c r="P32" i="1"/>
  <c r="AK36" i="1"/>
  <c r="AK35" i="1"/>
  <c r="AK34" i="1"/>
  <c r="AK33" i="1"/>
  <c r="AK31" i="1"/>
  <c r="AK27" i="1"/>
  <c r="AK26" i="1"/>
  <c r="AK25" i="1"/>
  <c r="AK24" i="1"/>
  <c r="AK23" i="1"/>
  <c r="AK21" i="1"/>
  <c r="AK20" i="1"/>
  <c r="AF41" i="1"/>
  <c r="AF40" i="1"/>
  <c r="AH40" i="1" s="1"/>
  <c r="AF39" i="1"/>
  <c r="AF37" i="1"/>
  <c r="AF33" i="1"/>
  <c r="AF31" i="1"/>
  <c r="AH31" i="1" s="1"/>
  <c r="AF29" i="1"/>
  <c r="AF28" i="1"/>
  <c r="AA24" i="1"/>
  <c r="AC24" i="1" s="1"/>
  <c r="AC42" i="1" s="1"/>
  <c r="AA28" i="1"/>
  <c r="AA31" i="1"/>
  <c r="AA33" i="1"/>
  <c r="AA34" i="1"/>
  <c r="V40" i="1"/>
  <c r="X40" i="1" s="1"/>
  <c r="P31" i="1"/>
  <c r="AH41" i="1" l="1"/>
  <c r="AH42" i="1" s="1"/>
  <c r="E43" i="1"/>
  <c r="X42" i="1"/>
</calcChain>
</file>

<file path=xl/sharedStrings.xml><?xml version="1.0" encoding="utf-8"?>
<sst xmlns="http://schemas.openxmlformats.org/spreadsheetml/2006/main" count="665" uniqueCount="287">
  <si>
    <t>ALCALDÍA LOCAL DE SUMAPAZ</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</si>
  <si>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</si>
  <si>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</si>
  <si>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</si>
  <si>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</si>
  <si>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</si>
  <si>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</si>
  <si>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</si>
  <si>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</si>
  <si>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</si>
  <si>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</si>
  <si>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 xml:space="preserve">Se realizan ajustes de forma en el formato, </t>
  </si>
  <si>
    <t>Se separan las metas realcionadas con operativos del proceso de IVC y se realizan ajustes de redacción en los indicadores, se actualizan las metas transversales y se complementan las líneas base.</t>
  </si>
  <si>
    <t>23 de abril de 2020</t>
  </si>
  <si>
    <r>
      <t xml:space="preserve">Para el primer trimestre de la vigencia 2020, el plan de gestión de la alcaldía local alcanzó un nivel de desempeño del </t>
    </r>
    <r>
      <rPr>
        <b/>
        <sz val="11"/>
        <color theme="1"/>
        <rFont val="Garamond"/>
        <family val="1"/>
      </rPr>
      <t>94%</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</si>
  <si>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25 de junio de 2020</t>
  </si>
  <si>
    <t>En atención a la solicitud remitida por la Subsecretaría de Gestión Local - SGL se modifican las dos metas de participación (Encuentros Ciudadanos y Audiencia Pública de Rendición de Cuentas) incorporadas en el plan de gestión Y,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</si>
  <si>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28 de Julio de 2020</t>
  </si>
  <si>
    <t xml:space="preserve">Para segundo trimestre de la vigencia 2020, el plan de gestión de la alcaldía local alcanzó un nivel de desempeño del 94%.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
</t>
  </si>
  <si>
    <t>30 de septiembre de 2020</t>
  </si>
  <si>
    <t xml:space="preserve">En atención al desarrollo de las mesas técnicas de revisión de avances y desempeños de metas realizadas entre: alcaldías locales - Subsecretaría de Gestión Local, alcaldías locales y, en el marco de las solicitudes remitidas por la Subsecretaría de Gestión Institucional y el líder del equipo Políticas Públicas y Gestión del Conocimiento se realizan por solicitud y aprobación de los líderes de proceso se modifican las metas:
• Girar mínimo el 60% del presupuesto comprometido constituido como obligaciones por pagar de la vigencia 2018 y anteriores (inversión).
• Diligenciar el 100% del formulario de indicadores sobre transparencia. Dejando la programación total a cuarto trimestre.
• Realizar el levantamiento de una (1) caracterización de ciudadanos, usuarios y grupos de interés de los servicios que presta el proceso segmentarlos en grupos que compartan </t>
  </si>
  <si>
    <t>28 de octubre de 2020</t>
  </si>
  <si>
    <t>Paratercer trimestre de la vigencia 2020, el plan de gestión de la alcaldía local alcanzó un nivel de desempeño del 86%.</t>
  </si>
  <si>
    <t>01 de febrero de 2021</t>
  </si>
  <si>
    <t>Inclusión del reporte Avance de las metas de gestión cuarto trimestre 2020</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</si>
  <si>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</si>
  <si>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</si>
  <si>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</si>
  <si>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</si>
  <si>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</si>
  <si>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</si>
  <si>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</si>
  <si>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</si>
  <si>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</si>
  <si>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</si>
  <si>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</si>
  <si>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</si>
  <si>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</si>
  <si>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</si>
  <si>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</si>
  <si>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</si>
  <si>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</si>
  <si>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 xml:space="preserve"> </t>
  </si>
  <si>
    <t>LINEA BASE</t>
  </si>
  <si>
    <t>TIPO DE PROGRAMACION</t>
  </si>
  <si>
    <t>UNIDAD DE MEDIDA</t>
  </si>
  <si>
    <t>I TRI</t>
  </si>
  <si>
    <t>II TRI</t>
  </si>
  <si>
    <t>III TRI</t>
  </si>
  <si>
    <t>IV TRI</t>
  </si>
  <si>
    <t>TOTAL PROGRAMACIÓN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</si>
  <si>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</si>
  <si>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</si>
  <si>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</si>
  <si>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</si>
  <si>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</si>
  <si>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</si>
  <si>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</si>
  <si>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</si>
  <si>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</si>
  <si>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RESULTADO DE LA MEDICIÓN</t>
  </si>
  <si>
    <t>ANÁLISIS DE RESULTADO</t>
  </si>
  <si>
    <t>Asegurar el acceso de la ciudadanía a la información y oferta institucional</t>
  </si>
  <si>
    <t>Gestión Pública Territorial Local</t>
  </si>
  <si>
    <t>Establecer una (1) línea base de la participación (presencial y virtual) en los encuentros ciudadanos realizados durante el 2020 en la localidad</t>
  </si>
  <si>
    <t>GESTIÓN</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</si>
  <si>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</si>
  <si>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</si>
  <si>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</si>
  <si>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SUMA</t>
  </si>
  <si>
    <t>Participantes en encuentros ciudadanos</t>
  </si>
  <si>
    <t>EFICACIA</t>
  </si>
  <si>
    <t>Reportes de participantes</t>
  </si>
  <si>
    <t>Grupo Planeación - Alcaldía Local</t>
  </si>
  <si>
    <t>Consulta en la carpeta de encuentros ciudadanos 2020 o entregables del contrato</t>
  </si>
  <si>
    <t>META NO PROGRAMADA</t>
  </si>
  <si>
    <t>Durante el ejercicio de presupuestos participativos se conto con un promedio de 296 personas que se conectaron en distintos momentos pero solo un promedio de 110 personas se mantuvieron en la transmisión</t>
  </si>
  <si>
    <t>https://www.facebook.com/alcaldia.kennedy/videos/1620314551482169</t>
  </si>
  <si>
    <t>De acuerdo a las condiciones por la urgencia sanitaria y los lineamientos establecidos la administracion local realizo 5 espacios de encuentros ciudadanos en las siguientes fechas:
27 de junio/20= 81
4 de julio/20= 55 asistentes
25 de julio= 30
1 de agosto/20=13
8 de agosto/20=31
para un total de 210 asistentes</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</si>
  <si>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</si>
  <si>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</si>
  <si>
    <t>Participantes en audiencia de rendición de cuentas</t>
  </si>
  <si>
    <t>Consulta en la carpeta de rendición de cuentas 2020 o entregables del contrato</t>
  </si>
  <si>
    <t>Durante la rendición de cuentas dado la dificultad presentada por la conectividad para territorio, se encontró que de 3714 personas que se conectaron en distintos momentos de la reunión, solo alrededor de 77 personas se mantuvieron conectadas durante la transmisión.</t>
  </si>
  <si>
    <t>Reporte de datos de facebook live https://www.facebook.com/alcaldiadesumapaz/</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</si>
  <si>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</si>
  <si>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</si>
  <si>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</si>
  <si>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</si>
  <si>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</si>
  <si>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</si>
  <si>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</si>
  <si>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</si>
  <si>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</si>
  <si>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t>
  </si>
  <si>
    <t>Reporte Subsecretaría de Gestión Local</t>
  </si>
  <si>
    <t>La Alcaldía Local cumplió con el 100% de las actividades de presupuestos participativos:  Acta de acuerdo, formatos de concepto preliminar, actas de evidencia de reunión,</t>
  </si>
  <si>
    <t>Reporte de Subsecretaría de Gestión Local</t>
  </si>
  <si>
    <t>La Alcaldía Local cumplió con el 100% de las actividades de Presupuestos Participativos de acuerdo a las condiciones establecidas</t>
  </si>
  <si>
    <t>Lograr el 90% de cumplimiento físico acumulado del plan de desarrollo local.</t>
  </si>
  <si>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</si>
  <si>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</si>
  <si>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</si>
  <si>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</si>
  <si>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</si>
  <si>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Meta pendiente por recibir información.</t>
  </si>
  <si>
    <t>Reporte Musi</t>
  </si>
  <si>
    <t xml:space="preserve">El reporte oficial que presenta el porcentaje de avance acumulado en el cumplimiento físico del Plan de Desarrollo Local reportado en la MUSI, se encuentra pendiente de envio por parte de la Secretaria Distrital de Planeación. </t>
  </si>
  <si>
    <t xml:space="preserve">Gestión Corporativa Institucional </t>
  </si>
  <si>
    <t>Comprometer mínimo el 20% a 30 de junio y el 92%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</si>
  <si>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</si>
  <si>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</si>
  <si>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 xml:space="preserve">18,68 Junio
91,94 Diciembre
</t>
  </si>
  <si>
    <t>compromisos 2020</t>
  </si>
  <si>
    <t>Reporte PREDIS</t>
  </si>
  <si>
    <t>FDL - Alcaldía Local</t>
  </si>
  <si>
    <t>Según el reporte predis a 30 de junio de 2020, la ejecución en invesión fue del 7,04%</t>
  </si>
  <si>
    <t>Sistema predis, ejecución  del presupuesto de gastos e inversión  con corte 30 de junio de 2020</t>
  </si>
  <si>
    <t>Según el reporte a corte 31 de diciembre de 2020,, la ejecución en inversión fue del 95.11%</t>
  </si>
  <si>
    <t>Girar mínimo el 25% del presupuesto de inversión directa comprometido en la vigencia 2020</t>
  </si>
  <si>
    <t>Porcentaje de Giros de la Vigencia 2019</t>
  </si>
  <si>
    <t>(Valor de los giros de inversión directa de la vigencia  / Valor total del presupuesto de inversión directa de la vigencia)*100</t>
  </si>
  <si>
    <t>giros 2020</t>
  </si>
  <si>
    <t>39.05%</t>
  </si>
  <si>
    <t>Según el reporte a corte 31 de diciembre de 2020,, la inversión directa comprometida fue del 39.05%</t>
  </si>
  <si>
    <t>Girar mínimo el 60% del presupuesto comprometido constituido como obligaciones por pagar de la vigencia 2019 (inversión).</t>
  </si>
  <si>
    <t>Porcentaje de Giros de Obligaciones por Pagar 2019 y anteriores</t>
  </si>
  <si>
    <t>(Valor de los giros de obligaciones por pagar de la vigencia 2019  / Valor total de las obligaciones por pagar de la vigencia 2019)*100</t>
  </si>
  <si>
    <t>giros obligaciones por pagar 2019</t>
  </si>
  <si>
    <t>62.76%</t>
  </si>
  <si>
    <t>Según el reporte a corte 31 de diciembre de 2020,, el % de OXP de vigencia 2019 por giros fue del 62,76%</t>
  </si>
  <si>
    <t>Girar mínimo el 60% del presupuesto comprometido constituido como obligaciones por pagar de la vigencia 2018 y anteriores (inversión).</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</si>
  <si>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</si>
  <si>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</si>
  <si>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</si>
  <si>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Según el reporte a corte 31 de diciembre de 2020,, el % de OXP de vigencias anteriores fue del 79,34%</t>
  </si>
  <si>
    <t>Ejecutar el 100%  de las actividades establecidas para las alcaldías locales, en materia de SIPSE local.</t>
  </si>
  <si>
    <t>Porcentaje de ejecución del SIPSE local</t>
  </si>
  <si>
    <t>Reporte a la Dirección de Gestión para el desarrollo local</t>
  </si>
  <si>
    <t>Profesional 222-24 del área administrativa - Alcaldía Local</t>
  </si>
  <si>
    <t xml:space="preserve">La Alcaldia Local ejecutó el 100% de las actividades establecidas para el trimestre en materia de SIPSE local, entre las cuales se encuentran:
-Reportar los requerimientos a los enlaces de la DGDL en relación al mejoramiento de la herramienta tecnológica.
-Normalización del cargue de información en el Módulo de Contratación y Módulo financiero de SIPSE local para la vigencia 2020. 
- Participar en los entrenamientos de la DGDL sobre las generalidades de SIPSE local
-Participar en los entrenamientos de la DGDL sobre el módulo de proyectos y banco de iniciativas ciudadanas de SIPSE local </t>
  </si>
  <si>
    <t>Reporte Dirección para la Gestión del Desarrollo Local</t>
  </si>
  <si>
    <t>Con relación a la meta de cumplimiento plan de acción SIPSE, el FDL-Sumapaz reporto evidencia y trazabilidad en la fecha indicada, de la cual se obtuvo el 75% de cumplimiento de acuerdo a la calificación generada por  la Dirección de la Gestión para el Desarrollo Local.</t>
  </si>
  <si>
    <t>Reporte de cumplimiento SIPSE Local remitido por la Dirección de Gestión Local.</t>
  </si>
  <si>
    <t xml:space="preserve">La Alcaldía Local participó al 100% en las  actividades programadas por la Dirección para la Gestión del Desarrollo Local. </t>
  </si>
  <si>
    <t>La Alcaldía Local participó en las siguientes actividades programadas por la Dirección para la Gestión del Desarrollo Local: 
- Reportar los requerimientos a los enlaces de la DGDL en relación al mejoramiento de la herramienta tecnológica.
- Participar en el entrenamiento programado por la DGDL acerca de la operación en las nuevas funcionalidades - Plan Anual de Adquisiciones
- Participar en las mesas de trabajo relacionadas con el desarrollo de la nueva funcionalidad de SIPSE - Módulo de Pagos.
-  Registrar la información de todos los procesos en cada módulo del sistema .
- Actualizar los usuarios oportunamente cuando sea necesario para el correcto flujo de la información en el sistema.
- Responder las encuestas presentadas en los entrenamientos de la DGDL.
- Normalización del cargue de información de los procesos de Infraestructura en el Módulo de Contratación y Módulo financiero de SIPSE local para la vigencia 2020.
- Participar en los entrenamientos de la DGDL sobre las generalidades de SIPSE local
- Participar en los entrenamientos de la DGDL sobre el módulo de proyectos y banco de iniciativas ciudadanas de SIPSE local.
- Participar en los entrenamientos de la DGDL sobre el módulo de contratación y financiero de SIPSE local</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</si>
  <si>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</si>
  <si>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</si>
  <si>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</si>
  <si>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</si>
  <si>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META REPROGRAMADA</t>
  </si>
  <si>
    <t xml:space="preserve">Se da cumplimiento al plan de sostenibilildad contable de acuerdo a las acciones establecidas </t>
  </si>
  <si>
    <t>Plan de sostenibilidad contable remitido mediante memorando No. 20207020007933</t>
  </si>
  <si>
    <t>De acuerdo al plan de sostenibilidad contable, se da cumplimiento a las actividades periodicas para el proceso, realizando reporte el día 05 de octubre de acuerdo a lo solicitado desde la DGL.
La Alcaldía Local envió la información correspondiente a 7 actividades en el periodo de corte.
Cabe resaltar que la información reportada por la Alcaldía es validada por parte de cada alcaldía y son ellos los responsables del cumplimiento en logros y objetivos de los compromisos adquiridos en su Plan de Sostenibilidad Contable</t>
  </si>
  <si>
    <t xml:space="preserve">Reporte de Plan de sostenibilidad contable a través de Memorando No. 20207020013073 
</t>
  </si>
  <si>
    <t>Se da cumplimiento a través de la entrega de plan de sostenibilidad contable IV trimestre 2020:
Comprobante diario Notas manuales reclasificación 2020.
Comprobante diario depuración y reclasificación Notas manuales almacén</t>
  </si>
  <si>
    <t>Se genera reporte de actividades del plan de sostenibilidad contable de acuerdo al memorando NO. 20217020000063</t>
  </si>
  <si>
    <t xml:space="preserve">
La Alcaldía Local envió la información correspondiente a 3 actividades en el periodo de corte.
Cabe resaltar que la información reportada por la Alcaldía es validada por parte la misma y son ellos los responsables del cumplimiento en logros y objetivos de los compromisos adquiridos en su Plan de Sostenibilidad Contable.</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</si>
  <si>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</si>
  <si>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</si>
  <si>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</si>
  <si>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</si>
  <si>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</si>
  <si>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</si>
  <si>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META  REPROGRAMADA</t>
  </si>
  <si>
    <t xml:space="preserve">Se dio cumplimiento al 96%, por cuanto lde as 25 preguntas asignadas fueron diligenciadas 24 en su totalidad. </t>
  </si>
  <si>
    <t>Diligenciamiento del formulario de bateria de indicadores</t>
  </si>
  <si>
    <t>Fortalecer la capacidad institucional y para el ejercicio de la función policiva por parte de las autoridades locales a cargo de la Secretaría Distrital de Gobierno</t>
  </si>
  <si>
    <t>Inspección Vigilancia y Control</t>
  </si>
  <si>
    <t>Realizar 10 actividades de prevención en materia de convivencia relacionadas con articulos pirotecnicos y sustancias peligrosas (socialización, sensibilización, charlas pedagogicas)</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</si>
  <si>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</si>
  <si>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</si>
  <si>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</si>
  <si>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</si>
  <si>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</si>
  <si>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Se da cumplimiento a través de las atividades de control que se relacionan a continuación;
1. Acta de evidencia de reunión del día 16 de junio de 2020, en la corregiduría de Betanía por actividad de prevención en materia de convivencia relacionada con artículos pirotécnicos y sustancias peligrosas .
2.  Acta de evidencia de reunión del día 09 de junio de 2020, en la corregiduria de Nazareth por charla pedagogíca y preventiva en artículos pirotécnicos y sustancias peligrosas.
3. Acta de evidencia de reunión del día 04 de mayo de 2020, en la corregiduría de San Juan por actividad de socialización artículo 100 de la ley 1801 prevención agua contaminación sustancias químicas.</t>
  </si>
  <si>
    <t>3 Actas de evidencia de reunión por control en materia de artículos pirotécnicos y sustancias peligrosas.</t>
  </si>
  <si>
    <t>Se realizan actividades en materia de artículos pirotécnicos:
1. 20 de agosto de 2020 Socialización código nacional de policia artículo 29 y 30 de la ley 1801.
2.  10 de septiembre de 2020 Sustancias peligrosas Betanía.
3. 02 de septiembre de 2020 Socialización código nacional de polícia 1801 San Juan</t>
  </si>
  <si>
    <t>Acta evidencia de reunión</t>
  </si>
  <si>
    <t>Se da cumplimiento a través de las atividades de control que se relacionan a continuación;
1. Actividad de prevención en materia de convivencia relacionada con articulos pirotecnicos 01 de diciembre de 2020, vereda Betania.
2. Actividad de prevención en materia de convivencia relacionada con articulos pirotecnicos 01 de octubre de 2020, vereda Betania.
3. Actividad de prevención en materia de convivencia relacionada con articulos pirotecnicos 29 de octubre de 2020.
4. Socialización articulo 20 ley 1801 prohibición polvora vereda san Juan, noviembre 27 de 2020.</t>
  </si>
  <si>
    <t>Durante la vigencia 2020, se realizaron 10 operativos para el control en materia de actividad económica, en los cuales se verificó el cumplimiento de los requisitos establecidos en la Ley 1801. En los cuales se encontró incumplimiento, se tomaron las acciones correctivas correspondientes.</t>
  </si>
  <si>
    <t>Ralizar 12 actividades de prevención(socialización, sensibilización, charlas pedagogicas )del código nacional de policia Ley 1801 de 2016 y métodos alternativos de resolución de conflictos a los habitantes de la localidad.</t>
  </si>
  <si>
    <t>N° actividadades de prevención y socialización</t>
  </si>
  <si>
    <t>N° actividades de prevención y socialización del código nacional de policia Ley 1801 de 2018 a los habitantes de la localidad.</t>
  </si>
  <si>
    <t>Actividadades de prevención y socialización</t>
  </si>
  <si>
    <t xml:space="preserve">En el I trimestre se adelataron las siguientes  actividades de prevencion y socialización código nacional de policia Ley 1801 de 2018:
1.19-02-2020 Métodos alternativos resolución de conflictos. 
2. 19-03-2020 Actividad de prevención y socialización de la ley 1801 Corregimiento de Betanía, veredas Peñaliza y Raizal </t>
  </si>
  <si>
    <t>ACTAS DE EVIDENCIA DE REUNION.</t>
  </si>
  <si>
    <t>Se da cumplimiento a través de las actividades de socialización que se relacionan a continuación:
1. Acta de evidencia de reunión del 16 de abril de 2020, en la corregiduría de san Juan por socialización decreto 457 sanciones sujetas de acuerdo al articulo 368 código 1801 de 2018.  
2. Acta de evidencia de reunión del 29 de abril de 2020, en la corregiduría de san Juan por socialización decreto 593 sanciones sujetas de acuerdo al articulo 368 código 1801 de 2018.  
3. Acta de evidencia de reunión del 15 de mayo de 2020, en la corregiduría de Betanía por socialización aislamiento obligatorio conforme al artículo 206 del código 1801 de 2018.  
4. Acta de evidencia de reunión del día 08 de mayo de 2020, en la corregiduría de Nazareth por socialización del código nacional de policia y convivencia en corregiduría de Nazareth.</t>
  </si>
  <si>
    <t>4 Actas de evidencia de reunión por control en materia de artículos pirotécnicos y sustancias peligrosas.</t>
  </si>
  <si>
    <t>Se da cumplimiento a través de las actividades relacionadas con charlas de socialización código nacional de policia:
1. Corregiduria de San Juan 02 de septiembre de 2020.
2. Corregiduria de Nazareth 03 de agosto de 2020.
3. Corregiduria de San Juan 18 de septiembre de 2020</t>
  </si>
  <si>
    <t>Evidencias actas de reunión</t>
  </si>
  <si>
    <t>Para el trimestre se da cumplimiento en la meta de acuerdo a los siguientes registros:
1. Actividad de prevención y socialización codigo nacional de seguridad 1801 08 de octubre de 2020 corregimiento de Betania.
2. Actividad de prevención y socialización ley 1801 04 de diciembre San Juan,
3. Actividad de socialización ley 1801 18 de noviembre de 2020, centro poblado de nazareth.
4. Socialización ley 1801, octubre 30 de 2020 corregiduria de san Juan</t>
  </si>
  <si>
    <t>Durante la vigencia 2020, se realizaron 13 actividades de prevención y socialización, cumpliendo con el 100% de la meta establecida.</t>
  </si>
  <si>
    <t>Realizar 6 actividades de prevención (socialización, sensibilización, charlas pedagogicas, orientación personalizada) en materia de mineria, medio ambiente y relación con los animales</t>
  </si>
  <si>
    <t xml:space="preserve">N° actividadades de prevención  en materia de minería, mediombiente y con relación a animales realizadas. </t>
  </si>
  <si>
    <t xml:space="preserve">Número de actividades de prevención en materia de minería, mediombiente y con relación a animales realizadas. </t>
  </si>
  <si>
    <t xml:space="preserve">actividades de prevención en materia de minería, mediombiente y con relación a animales realizadas. </t>
  </si>
  <si>
    <t>Aplicativo Relacionado</t>
  </si>
  <si>
    <t xml:space="preserve">Se da cumplimiento a través de las actividades de prevención relacionadas con charlas de socialización en materia de medio ambiente y relación con los animales de acuerdo a los registros que se relacionan a continuación:
1. Acta de evidencia de reunión del día 22 de abril de 2020 relacionada con prevención en materia de prevención con el medio ambiente y relación con los animales en el corregimiento de Betania.
2. Acta de evidencia de reunión del día 02 de junio de 2020 relacionada con prevención en materia de prevención con el medio ambiente y relación con los animales en el corregimiento de nazareth.
</t>
  </si>
  <si>
    <t>2. Actas de evidencia de reunión por prevención en materia de medio ambiente y relación con los animales.</t>
  </si>
  <si>
    <t>Se da cumplimiento a través de las actividades por relacionadas con charlas de socialización medio ambiente y relación con los animales de acuerdo a la siguiente infromación:
1.03 de agosto de 2020 comportamiento que pone en riesgo la tenencia irresponsable de caninos corregiduria de nazareth.
2. Acta de relación con los animales 15 de septiembre de 2020</t>
  </si>
  <si>
    <t>Se da cumplimiento a través de las actividades por relacionadas con charlas de socialización medio ambiente y relación con los animales de acuerdo a la siguiente infromación:
1. Socialización y sensibilizacion orientación personalizada en materia de medio ambiente, mineria y relación con los animales.
2. Socialización en materia de medio ambiente vereda las vegas 10 de noviembre de 2020</t>
  </si>
  <si>
    <t xml:space="preserve">Se alcanzó un avance del 100% con respecto a los valores programados durante de la vigencia. </t>
  </si>
  <si>
    <t>Fallar de fondo el único (l) expediente de policía a cargo de las correguidurías con corte a 31-12-2019</t>
  </si>
  <si>
    <t>Porcentaje de expedientes de policía con fallo de fondo</t>
  </si>
  <si>
    <t>(No de fallos realizados  durante el trimestre/ expedientes procesales allegados a 31 de diciembre de 2019)*100</t>
  </si>
  <si>
    <t xml:space="preserve">Fallos de fondo </t>
  </si>
  <si>
    <t>Se registra cierre de proceso verbal abreviado No. 13-2019 de acuerdo al auto ordenado cierre de procedimiento y archivo de diligencias generado el día 25 de Junio de 2020</t>
  </si>
  <si>
    <t>* Auto ordenado de cierre de procedimiento y archivo de las diligencias.
* Registro cierre de aplicativo SI ACTUA Querella 013 de 2018.</t>
  </si>
  <si>
    <t xml:space="preserve">Se registra cierre de proceso verbal abreviado No. 13-2019 de acuerdo al auto ordenado cierre de procedimiento y archivo de diligencias generado el día 25 de Junio de 2020, se cumple con la meta establecida para la vigencia 2020. </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</si>
  <si>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</si>
  <si>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</si>
  <si>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</si>
  <si>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</si>
  <si>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</si>
  <si>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</si>
  <si>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</si>
  <si>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</si>
  <si>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</si>
  <si>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</si>
  <si>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</si>
  <si>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SI</t>
  </si>
  <si>
    <t>La Alcaldía Local cumplió con el 100% de los criterios ambientales evaluados durante el trimestre: Rally Digital, Reporte consumo de papel, Participación eventos ambientales y huella ecológica de conformidad con el reporte remitido por la Oficina Asesora de Planeación.</t>
  </si>
  <si>
    <t>Reporte criterios ambientales</t>
  </si>
  <si>
    <t xml:space="preserve">Total personas 156, funcionarios 16, contratistas 140
Reporte consumo de papel hasta noviembre
Política ambiental:
socialización política, participación 19 personas, porcentaje de participación: 12.17%
Actividades ambientales: 25 personas, participación 16%
1. programas ambiental 18-11-20, participación 19 personas
2. programas ambientales 23-11-20, participación 6 personas
Actividades movilidad sostenible: 25 personas, participación 16%
1. programas ambiental - se incluye movilidad sostenible 18-11-20, participación 19 personas
2. programas ambientales se incluye movilidad sostenible  23-11-20, participación 6 personas
</t>
  </si>
  <si>
    <t xml:space="preserve">La Alcaldía Local  alcanzó un 86% de cumplimiento con respecto a la meta planteada. 
</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</si>
  <si>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</si>
  <si>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</si>
  <si>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</si>
  <si>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</si>
  <si>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</si>
  <si>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</si>
  <si>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</si>
  <si>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La Alcaldía Local participó en una de las dos activiadades convocadas por el grupo de gestión documental de  la dirección administrativa</t>
  </si>
  <si>
    <t>Reporte Dirección Administrativa</t>
  </si>
  <si>
    <t>Según el reporte remitido por la Dirección Administrativa la Alcaldía Local no participó en ninguna de las actividades convocadas.</t>
  </si>
  <si>
    <t>De las 3 actividades convocadas por la Dirección Administrativa, la Alcaldía Local asistió a las 3 actividades.</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</si>
  <si>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</si>
  <si>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</si>
  <si>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</si>
  <si>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</si>
  <si>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</si>
  <si>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</si>
  <si>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Se elaboró un documento de caracterización a partir de la construcción del ejercicio desarrollado por la Oficina de Atención a la Ciudadanía y en el marco de la metodología establecido por la Departamento Administrativo de la Función Pública, este se constituye como punto de partida para la identificación de grupos de valor particular para cada uno de los procesos que lleva a cabo la entidad</t>
  </si>
  <si>
    <t>Archivo de gestión de la oficina asesora de planeación</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</si>
  <si>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</si>
  <si>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</si>
  <si>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</si>
  <si>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</si>
  <si>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</si>
  <si>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</si>
  <si>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La Alcaldía Local registró la buena práctica "CONTROL DERECHOS DE PETICIÓN" cuyo objetivo es Generar control sobre la totalidad de requerimientos que ingresan a la alcaldía local.</t>
  </si>
  <si>
    <t>Reporte equipo Análisis y Políticas</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</si>
  <si>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</si>
  <si>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</si>
  <si>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</si>
  <si>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</si>
  <si>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</si>
  <si>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</si>
  <si>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La Alcaldía Local  mantuvo al 88% las acciones correctivas, documentadas y vigentes en el trimestre.</t>
  </si>
  <si>
    <t>Reporte MIMEC</t>
  </si>
  <si>
    <t>La Alcaldía local no tiene acciones abierta vencidas en los aplicativos MIMEC y SIG.</t>
  </si>
  <si>
    <t>Reporte MIMEC y SIG Ofcina Asesora de Plaenación</t>
  </si>
  <si>
    <t>La Alcaldía Local de las 7 acciones abiertas tiene 3 acciones vencidas en el trimestre.</t>
  </si>
  <si>
    <t>Reporte Oficina Asesora de Planeación</t>
  </si>
  <si>
    <t>La Alcaldía Local actualmente tiene tres (3) planes abiertos, con cinco (05) acciones abiertas, las cuales no se encuentran vencidas.</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</si>
  <si>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</si>
  <si>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</si>
  <si>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</si>
  <si>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</si>
  <si>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</si>
  <si>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</si>
  <si>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</si>
  <si>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112 lo que representa un nivel de cumplimiento trimestral del 97%</t>
  </si>
  <si>
    <t>Reporte Oficina Asesora de Comunicaciones Ley 1712 de 2014.</t>
  </si>
  <si>
    <t>Reporte Oficina Asesora de Comunicaciones</t>
  </si>
  <si>
    <t>De los 115 criterios evaluados en la actualización de la página web de conformidad con lo definido en la Ley 1712 de 2014 "Por medio de la cual se crea la Ley de Transparencia y del Derecho de Acceso a la Información Pública Nacional y se dictan otras disposiciones" y de acuerdo al memorando con radicado No.  20211400005233 , la alcaldía cumple con 111 criterios cumplidos y 4 criterios por actualizar lo que representa un nivel de  cumplimiento trimestral del 97%.</t>
  </si>
  <si>
    <t>Subtotal metas transversales</t>
  </si>
  <si>
    <t>CUMPLIMIENTO I TRIMESTRE</t>
  </si>
  <si>
    <t>CUMPLIMIENTO II TRIMESTRE</t>
  </si>
  <si>
    <t>CUMPLIMIENTO III TRIMESTRE</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</si>
  <si>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</si>
  <si>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</si>
  <si>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</si>
  <si>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</si>
  <si>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</si>
  <si>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r>
      <rPr>
        <b/>
        <sz val="12"/>
        <color theme="1"/>
        <rFont val="Garamond"/>
        <family val="1"/>
      </rPr>
      <t>FRANCY LILIANA MURCIA DIAZ</t>
    </r>
    <r>
      <rPr>
        <sz val="12"/>
        <color theme="1"/>
        <rFont val="Garamond"/>
        <family val="1"/>
      </rPr>
      <t xml:space="preserve">
</t>
    </r>
    <r>
      <rPr>
        <b/>
        <sz val="12"/>
        <color theme="1"/>
        <rFont val="Garamond"/>
        <family val="1"/>
      </rPr>
      <t>Aprobado mediante caso HOLA 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</si>
</sst>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0_-;\-* #,##0_-;_-* &quot;-&quot;_-;_-@_-"/>
    <numFmt numFmtId="165" formatCode="* #,##0.00&quot;    &quot;;\-* #,##0.00&quot;    &quot;;* \-#&quot;    &quot;;@\ "/>
    <numFmt numFmtId="166" formatCode="0.0%"/>
    <numFmt numFmtId="167" formatCode="_-* #,##0.00_-;\-* #,##0.00_-;_-* &quot;-&quot;_-;_-@_-"/>
  </numFmts>
  <fonts count="2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9"/>
      <color theme="1"/>
      <name val="Garamond"/>
      <family val="1"/>
    </font>
    <font>
      <sz val="11"/>
      <color rgb="FF0070C0"/>
      <name val="Garamond"/>
      <family val="1"/>
    </font>
    <font>
      <b/>
      <sz val="11"/>
      <color rgb="FF0070C0"/>
      <name val="Garamond"/>
      <family val="1"/>
    </font>
    <font>
      <b/>
      <sz val="22"/>
      <color theme="1"/>
      <name val="Garamond"/>
      <family val="1"/>
    </font>
    <font>
      <sz val="12"/>
      <color theme="8" tint="-0.249977111117893"/>
      <name val="Garamond"/>
      <family val="1"/>
    </font>
    <font>
      <b/>
      <sz val="12"/>
      <color theme="8" tint="-0.249977111117893"/>
      <name val="Garamond"/>
      <family val="1"/>
    </font>
  </fonts>
  <fills count="1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43"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319">
    <xf numFmtId="0" fontId="0" fillId="0" borderId="0" xfId="0"/>
    <xf numFmtId="0" fontId="3" fillId="0" borderId="4" xfId="0" applyFont="1" applyBorder="1" applyAlignment="1">
      <alignment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lignment horizontal="justify" vertical="center" wrapText="1"/>
    </xf>
    <xf numFmtId="0" fontId="5" fillId="0" borderId="6" xfId="0" applyFont="1" applyBorder="1" applyAlignment="1" applyProtection="1">
      <alignment horizontal="justify" vertical="center" wrapText="1"/>
      <protection locked="0"/>
    </xf>
    <xf numFmtId="0" fontId="5" fillId="0" borderId="6" xfId="0" applyFont="1" applyBorder="1" applyAlignment="1">
      <alignment horizontal="justify" vertical="center" wrapText="1"/>
    </xf>
    <xf numFmtId="9" fontId="5" fillId="0" borderId="4" xfId="2" applyFont="1" applyBorder="1" applyAlignment="1">
      <alignment horizontal="center" vertical="center" wrapText="1"/>
    </xf>
    <xf numFmtId="0" fontId="3"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4" xfId="0" applyFont="1" applyBorder="1" applyAlignment="1">
      <alignment vertical="center"/>
    </xf>
    <xf numFmtId="0" fontId="6" fillId="11" borderId="4" xfId="0" applyFont="1" applyFill="1" applyBorder="1" applyAlignment="1">
      <alignment vertical="center"/>
    </xf>
    <xf numFmtId="0" fontId="3" fillId="5" borderId="4" xfId="0" applyFont="1" applyFill="1" applyBorder="1" applyAlignment="1">
      <alignment vertical="center" wrapText="1"/>
    </xf>
    <xf numFmtId="9" fontId="5" fillId="0" borderId="6" xfId="2" applyFont="1" applyBorder="1" applyAlignment="1">
      <alignment horizontal="center" vertical="center" wrapText="1"/>
    </xf>
    <xf numFmtId="0" fontId="6" fillId="0" borderId="11" xfId="0" applyFont="1" applyBorder="1" applyAlignment="1">
      <alignment vertical="center"/>
    </xf>
    <xf numFmtId="9" fontId="12" fillId="11" borderId="4" xfId="2" applyFont="1" applyFill="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6" fillId="0" borderId="0" xfId="0" applyFont="1" applyAlignment="1">
      <alignment horizontal="center" vertical="center"/>
    </xf>
    <xf numFmtId="9" fontId="5" fillId="0" borderId="4"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9" fillId="11" borderId="4" xfId="0" applyFont="1" applyFill="1" applyBorder="1" applyAlignment="1">
      <alignment horizontal="center" vertical="center"/>
    </xf>
    <xf numFmtId="0" fontId="3" fillId="5" borderId="4" xfId="0" applyFont="1" applyFill="1" applyBorder="1" applyAlignment="1">
      <alignment vertical="center"/>
    </xf>
    <xf numFmtId="166" fontId="9" fillId="11" borderId="4" xfId="0" applyNumberFormat="1" applyFont="1" applyFill="1" applyBorder="1" applyAlignment="1">
      <alignment horizontal="center" vertical="center"/>
    </xf>
    <xf numFmtId="0" fontId="9" fillId="11" borderId="4" xfId="0" applyFont="1" applyFill="1" applyBorder="1" applyAlignment="1">
      <alignment horizontal="center" vertical="center" wrapText="1"/>
    </xf>
    <xf numFmtId="167" fontId="9" fillId="11" borderId="4" xfId="1" applyNumberFormat="1" applyFont="1" applyFill="1" applyBorder="1" applyAlignment="1">
      <alignment horizontal="center" vertical="center"/>
    </xf>
    <xf numFmtId="0" fontId="3" fillId="11" borderId="4" xfId="0" applyFont="1" applyFill="1" applyBorder="1" applyAlignment="1">
      <alignment vertical="center" wrapText="1"/>
    </xf>
    <xf numFmtId="9" fontId="3" fillId="0" borderId="4" xfId="2" applyFont="1" applyBorder="1" applyAlignment="1">
      <alignment horizontal="center" vertical="center" wrapText="1"/>
    </xf>
    <xf numFmtId="0" fontId="3" fillId="11" borderId="4" xfId="0" applyFont="1" applyFill="1" applyBorder="1" applyAlignment="1">
      <alignment horizontal="center" vertical="center"/>
    </xf>
    <xf numFmtId="0" fontId="3" fillId="11" borderId="4" xfId="0" applyFont="1" applyFill="1" applyBorder="1" applyAlignment="1">
      <alignment vertical="center"/>
    </xf>
    <xf numFmtId="0" fontId="3" fillId="11" borderId="12" xfId="0" applyFont="1" applyFill="1" applyBorder="1" applyAlignment="1">
      <alignment vertical="center" wrapText="1"/>
    </xf>
    <xf numFmtId="0" fontId="3" fillId="11" borderId="4" xfId="0" applyFont="1" applyFill="1" applyBorder="1" applyAlignment="1">
      <alignment horizontal="center" vertical="center" wrapText="1"/>
    </xf>
    <xf numFmtId="9" fontId="3" fillId="0" borderId="6" xfId="0" applyNumberFormat="1" applyFont="1" applyBorder="1" applyAlignment="1">
      <alignment horizontal="center"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12" xfId="0" applyFont="1" applyBorder="1" applyAlignment="1">
      <alignment vertical="center" wrapText="1"/>
    </xf>
    <xf numFmtId="0" fontId="3" fillId="0" borderId="4"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11" borderId="4" xfId="0" applyFont="1" applyFill="1" applyBorder="1" applyAlignment="1" applyProtection="1">
      <alignment horizontal="justify" vertical="center" wrapText="1"/>
      <protection locked="0"/>
    </xf>
    <xf numFmtId="0" fontId="3" fillId="11" borderId="12" xfId="0" applyFont="1" applyFill="1" applyBorder="1" applyAlignment="1" applyProtection="1">
      <alignment horizontal="justify" vertical="center" wrapText="1"/>
      <protection locked="0"/>
    </xf>
    <xf numFmtId="0" fontId="6" fillId="5" borderId="4" xfId="0" applyFont="1" applyFill="1" applyBorder="1" applyAlignment="1">
      <alignment vertical="center"/>
    </xf>
    <xf numFmtId="0" fontId="6" fillId="5" borderId="4" xfId="0" applyFont="1" applyFill="1" applyBorder="1" applyAlignment="1">
      <alignment vertical="center" wrapText="1"/>
    </xf>
    <xf numFmtId="0" fontId="6" fillId="11" borderId="4" xfId="0" applyFont="1" applyFill="1" applyBorder="1" applyAlignment="1">
      <alignment horizontal="center" vertical="center"/>
    </xf>
    <xf numFmtId="0" fontId="12" fillId="0" borderId="4" xfId="0" applyFont="1" applyBorder="1" applyAlignment="1">
      <alignment horizontal="center" vertical="center" wrapText="1"/>
    </xf>
    <xf numFmtId="0" fontId="6" fillId="0" borderId="4"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0" xfId="0" applyFont="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12" fillId="0" borderId="0" xfId="0" applyFont="1" applyAlignment="1">
      <alignment horizontal="center" vertical="center" wrapText="1"/>
    </xf>
    <xf numFmtId="0" fontId="13" fillId="0" borderId="4" xfId="0" applyFont="1" applyBorder="1" applyAlignment="1" applyProtection="1">
      <alignment horizontal="center" vertical="center" wrapText="1"/>
      <protection locked="0"/>
    </xf>
    <xf numFmtId="10" fontId="13" fillId="0" borderId="4" xfId="0" applyNumberFormat="1" applyFont="1" applyBorder="1" applyAlignment="1" applyProtection="1">
      <alignment horizontal="center" vertical="center" wrapText="1"/>
      <protection locked="0"/>
    </xf>
    <xf numFmtId="0" fontId="13" fillId="0" borderId="0" xfId="0" applyFont="1" applyAlignment="1">
      <alignment horizontal="center" vertical="center" wrapText="1"/>
    </xf>
    <xf numFmtId="9" fontId="3" fillId="0" borderId="4" xfId="2" applyFont="1" applyBorder="1" applyAlignment="1" applyProtection="1">
      <alignment horizontal="center" vertical="center" wrapText="1"/>
      <protection locked="0"/>
    </xf>
    <xf numFmtId="10" fontId="3" fillId="0" borderId="4" xfId="2" applyNumberFormat="1" applyFont="1" applyFill="1" applyBorder="1" applyAlignment="1" applyProtection="1">
      <alignment horizontal="center" vertical="center" wrapText="1"/>
      <protection locked="0"/>
    </xf>
    <xf numFmtId="9" fontId="13" fillId="0" borderId="4" xfId="2" applyFont="1" applyBorder="1" applyAlignment="1" applyProtection="1">
      <alignment horizontal="center" vertical="center" wrapText="1"/>
      <protection locked="0"/>
    </xf>
    <xf numFmtId="9" fontId="13" fillId="0" borderId="4" xfId="0" applyNumberFormat="1" applyFont="1" applyBorder="1" applyAlignment="1" applyProtection="1">
      <alignment horizontal="center" vertical="center" wrapText="1"/>
      <protection locked="0"/>
    </xf>
    <xf numFmtId="9" fontId="17" fillId="0" borderId="4" xfId="0" applyNumberFormat="1" applyFont="1" applyBorder="1" applyAlignment="1" applyProtection="1">
      <alignment horizontal="center" vertical="center" wrapText="1"/>
      <protection locked="0"/>
    </xf>
    <xf numFmtId="0" fontId="16" fillId="0" borderId="4" xfId="0" applyFont="1" applyBorder="1" applyAlignment="1" applyProtection="1">
      <alignment horizontal="justify" vertical="center" wrapText="1"/>
      <protection locked="0"/>
    </xf>
    <xf numFmtId="9" fontId="16" fillId="0" borderId="4" xfId="0" applyNumberFormat="1" applyFont="1" applyBorder="1" applyAlignment="1" applyProtection="1">
      <alignment horizontal="center" vertical="center" wrapText="1"/>
      <protection locked="0"/>
    </xf>
    <xf numFmtId="9" fontId="16" fillId="0" borderId="1" xfId="2" applyFont="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16" fillId="0" borderId="16" xfId="2" applyFont="1" applyBorder="1" applyAlignment="1">
      <alignment horizontal="center" vertical="center" wrapText="1"/>
    </xf>
    <xf numFmtId="0" fontId="3" fillId="0" borderId="1" xfId="0" applyFont="1" applyBorder="1" applyAlignment="1">
      <alignment vertical="center" wrapText="1"/>
    </xf>
    <xf numFmtId="0" fontId="13" fillId="0" borderId="4" xfId="0" applyFont="1" applyBorder="1" applyAlignment="1">
      <alignment horizontal="center" vertical="center" wrapText="1"/>
    </xf>
    <xf numFmtId="9" fontId="3"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3" fillId="11"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3" fillId="11" borderId="4" xfId="0" applyFont="1" applyFill="1" applyBorder="1" applyAlignment="1" applyProtection="1">
      <alignment horizontal="center" vertical="center" wrapText="1"/>
      <protection locked="0"/>
    </xf>
    <xf numFmtId="0" fontId="6" fillId="7" borderId="1" xfId="0" applyFont="1" applyFill="1" applyBorder="1" applyAlignment="1">
      <alignment vertical="center" wrapText="1"/>
    </xf>
    <xf numFmtId="0" fontId="3" fillId="11" borderId="1" xfId="0" applyFont="1" applyFill="1" applyBorder="1" applyAlignment="1">
      <alignment vertical="center" wrapText="1"/>
    </xf>
    <xf numFmtId="0" fontId="3" fillId="9" borderId="10" xfId="0" applyFont="1" applyFill="1" applyBorder="1" applyAlignment="1">
      <alignment vertical="center" wrapText="1"/>
    </xf>
    <xf numFmtId="9" fontId="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 xfId="0" applyFont="1" applyBorder="1" applyAlignment="1">
      <alignment horizontal="center" vertical="center" wrapText="1"/>
    </xf>
    <xf numFmtId="9" fontId="3" fillId="0" borderId="1" xfId="2"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11"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3" fillId="9" borderId="14" xfId="0" applyFont="1" applyFill="1" applyBorder="1" applyAlignment="1">
      <alignment horizontal="center" vertical="center" wrapText="1"/>
    </xf>
    <xf numFmtId="0" fontId="6" fillId="9" borderId="4" xfId="0" applyFont="1" applyFill="1" applyBorder="1" applyAlignment="1">
      <alignment horizontal="center" vertical="center" wrapText="1"/>
    </xf>
    <xf numFmtId="9" fontId="13" fillId="0" borderId="4" xfId="0" applyNumberFormat="1" applyFont="1" applyBorder="1" applyAlignment="1">
      <alignment horizontal="center" vertical="center" wrapText="1"/>
    </xf>
    <xf numFmtId="9" fontId="16" fillId="0" borderId="4"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4" xfId="0" applyFont="1" applyBorder="1" applyAlignment="1">
      <alignment vertical="center" wrapText="1"/>
    </xf>
    <xf numFmtId="0" fontId="16" fillId="0" borderId="12" xfId="0" applyFont="1" applyBorder="1" applyAlignment="1" applyProtection="1">
      <alignment horizontal="justify" vertical="center" wrapText="1"/>
      <protection locked="0"/>
    </xf>
    <xf numFmtId="0" fontId="16" fillId="0" borderId="12" xfId="0" applyFont="1" applyBorder="1" applyAlignment="1">
      <alignment vertical="center" wrapText="1"/>
    </xf>
    <xf numFmtId="9" fontId="16" fillId="0" borderId="6" xfId="0" applyNumberFormat="1" applyFont="1" applyBorder="1" applyAlignment="1" applyProtection="1">
      <alignment horizontal="center" vertical="center" wrapText="1"/>
      <protection locked="0"/>
    </xf>
    <xf numFmtId="9" fontId="17" fillId="0" borderId="6" xfId="0" applyNumberFormat="1" applyFont="1" applyBorder="1" applyAlignment="1" applyProtection="1">
      <alignment horizontal="center" vertical="center" wrapText="1"/>
      <protection locked="0"/>
    </xf>
    <xf numFmtId="0" fontId="16" fillId="0" borderId="6" xfId="0" applyFont="1" applyBorder="1" applyAlignment="1" applyProtection="1">
      <alignment horizontal="justify" vertical="center" wrapText="1"/>
      <protection locked="0"/>
    </xf>
    <xf numFmtId="0" fontId="16" fillId="0" borderId="13" xfId="0" applyFont="1" applyBorder="1" applyAlignment="1" applyProtection="1">
      <alignment horizontal="justify" vertical="center" wrapText="1"/>
      <protection locked="0"/>
    </xf>
    <xf numFmtId="0" fontId="13" fillId="13" borderId="8" xfId="0" applyFont="1" applyFill="1" applyBorder="1" applyAlignment="1">
      <alignment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10" fontId="3" fillId="0" borderId="4"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9" fontId="3" fillId="0" borderId="4" xfId="0" applyNumberFormat="1" applyFont="1" applyFill="1" applyBorder="1" applyAlignment="1">
      <alignment horizontal="center" vertical="center"/>
    </xf>
    <xf numFmtId="0" fontId="3" fillId="5" borderId="4" xfId="0" applyFont="1" applyFill="1" applyBorder="1" applyAlignment="1">
      <alignment horizontal="center" vertical="center"/>
    </xf>
    <xf numFmtId="9" fontId="9"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9" fontId="6" fillId="0" borderId="4" xfId="0" applyNumberFormat="1" applyFont="1" applyBorder="1" applyAlignment="1">
      <alignment horizontal="center" vertical="center"/>
    </xf>
    <xf numFmtId="9" fontId="5" fillId="0" borderId="4" xfId="0" applyNumberFormat="1" applyFont="1" applyBorder="1" applyAlignment="1" applyProtection="1">
      <alignment horizontal="center" vertical="center" wrapText="1"/>
      <protection locked="0"/>
    </xf>
    <xf numFmtId="0" fontId="6" fillId="9" borderId="12" xfId="0" applyFont="1" applyFill="1" applyBorder="1" applyAlignment="1">
      <alignment horizontal="center" vertical="center" wrapText="1"/>
    </xf>
    <xf numFmtId="9" fontId="3" fillId="5" borderId="4" xfId="0" applyNumberFormat="1" applyFont="1" applyFill="1" applyBorder="1" applyAlignment="1" applyProtection="1">
      <alignment horizontal="center" vertical="center" wrapText="1"/>
      <protection locked="0"/>
    </xf>
    <xf numFmtId="9" fontId="6" fillId="5" borderId="4" xfId="0" applyNumberFormat="1" applyFont="1" applyFill="1" applyBorder="1" applyAlignment="1" applyProtection="1">
      <alignment horizontal="center" vertical="center" wrapText="1"/>
      <protection locked="0"/>
    </xf>
    <xf numFmtId="0" fontId="12" fillId="11" borderId="11" xfId="0" applyFont="1" applyFill="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14" fontId="6" fillId="0" borderId="6" xfId="0" applyNumberFormat="1" applyFont="1" applyBorder="1" applyAlignment="1">
      <alignment horizontal="center" vertical="center"/>
    </xf>
    <xf numFmtId="0" fontId="6" fillId="0" borderId="1" xfId="0" applyFont="1" applyBorder="1" applyAlignment="1">
      <alignment vertical="center" wrapText="1"/>
    </xf>
    <xf numFmtId="9" fontId="12" fillId="0" borderId="4" xfId="0" applyNumberFormat="1" applyFont="1" applyBorder="1" applyAlignment="1" applyProtection="1">
      <alignment horizontal="center" vertical="center" wrapText="1"/>
      <protection locked="0"/>
    </xf>
    <xf numFmtId="0" fontId="6" fillId="0" borderId="12" xfId="0" applyFont="1" applyBorder="1" applyAlignment="1">
      <alignment vertical="center" wrapText="1"/>
    </xf>
    <xf numFmtId="9" fontId="6" fillId="5" borderId="4"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6" fillId="14" borderId="4" xfId="0" applyFont="1" applyFill="1" applyBorder="1" applyAlignment="1">
      <alignment vertical="center" wrapText="1"/>
    </xf>
    <xf numFmtId="0" fontId="12" fillId="14" borderId="4" xfId="0" applyFont="1" applyFill="1" applyBorder="1" applyAlignment="1">
      <alignment horizontal="center" vertical="center" wrapText="1"/>
    </xf>
    <xf numFmtId="9" fontId="6" fillId="0" borderId="4" xfId="0" applyNumberFormat="1" applyFont="1" applyBorder="1" applyAlignment="1" applyProtection="1">
      <alignment horizontal="center" vertical="center" wrapText="1"/>
      <protection locked="0"/>
    </xf>
    <xf numFmtId="9" fontId="12" fillId="0" borderId="4" xfId="0" applyNumberFormat="1" applyFont="1" applyBorder="1" applyAlignment="1">
      <alignment horizontal="center" vertical="center" wrapText="1"/>
    </xf>
    <xf numFmtId="9" fontId="12" fillId="5" borderId="4" xfId="0" applyNumberFormat="1" applyFont="1" applyFill="1" applyBorder="1" applyAlignment="1">
      <alignment horizontal="center" vertical="center" wrapText="1"/>
    </xf>
    <xf numFmtId="0" fontId="6" fillId="0" borderId="12" xfId="0" applyFont="1" applyBorder="1" applyAlignment="1" applyProtection="1">
      <alignment vertical="center" wrapText="1"/>
      <protection locked="0"/>
    </xf>
    <xf numFmtId="0" fontId="6" fillId="5" borderId="12" xfId="0" applyFont="1" applyFill="1" applyBorder="1" applyAlignment="1" applyProtection="1">
      <alignment horizontal="justify" vertical="center" wrapText="1"/>
      <protection locked="0"/>
    </xf>
    <xf numFmtId="9" fontId="12" fillId="5" borderId="4"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justify" vertical="center" wrapText="1"/>
      <protection locked="0"/>
    </xf>
    <xf numFmtId="0" fontId="16" fillId="5" borderId="12" xfId="0" applyFont="1" applyFill="1" applyBorder="1" applyAlignment="1" applyProtection="1">
      <alignment vertical="center" wrapText="1"/>
      <protection locked="0"/>
    </xf>
    <xf numFmtId="0" fontId="16" fillId="0" borderId="4" xfId="0" applyFont="1" applyBorder="1" applyAlignment="1" applyProtection="1">
      <alignment horizontal="center" vertical="center" wrapText="1"/>
      <protection locked="0"/>
    </xf>
    <xf numFmtId="0" fontId="16" fillId="0" borderId="16" xfId="0" applyFont="1" applyBorder="1" applyAlignment="1" applyProtection="1">
      <alignment horizontal="justify" vertical="center" wrapText="1"/>
      <protection locked="0"/>
    </xf>
    <xf numFmtId="0" fontId="16" fillId="0" borderId="13" xfId="0" applyFont="1" applyBorder="1" applyAlignment="1" applyProtection="1">
      <alignment vertical="center" wrapText="1"/>
      <protection locked="0"/>
    </xf>
    <xf numFmtId="9" fontId="19" fillId="0" borderId="4" xfId="2" applyNumberFormat="1" applyFont="1" applyBorder="1" applyAlignment="1">
      <alignment horizontal="center" vertical="center" wrapText="1"/>
    </xf>
    <xf numFmtId="9" fontId="19" fillId="0" borderId="4" xfId="2" applyFont="1" applyBorder="1" applyAlignment="1">
      <alignment horizontal="center" vertical="center" wrapText="1"/>
    </xf>
    <xf numFmtId="0" fontId="19" fillId="0" borderId="4" xfId="2" applyNumberFormat="1" applyFont="1" applyBorder="1" applyAlignment="1">
      <alignment horizontal="center" vertical="center" wrapText="1"/>
    </xf>
    <xf numFmtId="9" fontId="16" fillId="0" borderId="4" xfId="2" applyFont="1" applyFill="1" applyBorder="1" applyAlignment="1">
      <alignment horizontal="center" vertical="center" wrapText="1"/>
    </xf>
    <xf numFmtId="9" fontId="17" fillId="0" borderId="4" xfId="2" applyFont="1" applyFill="1" applyBorder="1" applyAlignment="1">
      <alignment horizontal="center" vertical="center" wrapText="1"/>
    </xf>
    <xf numFmtId="0" fontId="16" fillId="5" borderId="4" xfId="0" applyFont="1" applyFill="1" applyBorder="1" applyAlignment="1" applyProtection="1">
      <alignment vertical="center" wrapText="1"/>
      <protection locked="0"/>
    </xf>
    <xf numFmtId="0" fontId="16" fillId="0" borderId="12" xfId="0" applyFont="1" applyBorder="1" applyAlignment="1">
      <alignment horizontal="center" vertical="center" wrapText="1"/>
    </xf>
    <xf numFmtId="0" fontId="16" fillId="0" borderId="4"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3" fillId="7" borderId="5" xfId="0" applyFont="1" applyFill="1" applyBorder="1" applyAlignment="1">
      <alignment vertical="center" wrapText="1"/>
    </xf>
    <xf numFmtId="0" fontId="6" fillId="5" borderId="4" xfId="0" applyFont="1" applyFill="1" applyBorder="1" applyAlignment="1" applyProtection="1">
      <alignment horizontal="justify" vertical="center" wrapText="1"/>
      <protection locked="0"/>
    </xf>
    <xf numFmtId="0" fontId="3" fillId="0" borderId="1" xfId="0" applyFont="1" applyFill="1" applyBorder="1" applyAlignment="1">
      <alignment vertical="center"/>
    </xf>
    <xf numFmtId="0" fontId="6" fillId="0" borderId="1" xfId="0" applyFont="1" applyBorder="1" applyAlignment="1">
      <alignment vertical="center"/>
    </xf>
    <xf numFmtId="0" fontId="3" fillId="11" borderId="1" xfId="0" applyFont="1" applyFill="1" applyBorder="1" applyAlignment="1">
      <alignment vertical="center"/>
    </xf>
    <xf numFmtId="0" fontId="5" fillId="0" borderId="1" xfId="0" applyFont="1" applyBorder="1" applyAlignment="1" applyProtection="1">
      <alignment horizontal="justify" vertical="center" wrapText="1"/>
      <protection locked="0"/>
    </xf>
    <xf numFmtId="0" fontId="5" fillId="0" borderId="16" xfId="0" applyFont="1" applyBorder="1" applyAlignment="1" applyProtection="1">
      <alignment horizontal="justify" vertical="center" wrapText="1"/>
      <protection locked="0"/>
    </xf>
    <xf numFmtId="0" fontId="3" fillId="12" borderId="4" xfId="0" applyFont="1" applyFill="1" applyBorder="1" applyAlignment="1">
      <alignment horizontal="justify" vertical="center" wrapText="1"/>
    </xf>
    <xf numFmtId="9" fontId="9" fillId="0" borderId="4" xfId="0" applyNumberFormat="1" applyFont="1" applyBorder="1" applyAlignment="1">
      <alignment horizontal="center" vertical="center" wrapText="1"/>
    </xf>
    <xf numFmtId="3" fontId="6" fillId="11" borderId="4"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4" fillId="12" borderId="4" xfId="0" applyFont="1" applyFill="1" applyBorder="1" applyAlignment="1">
      <alignment horizontal="justify" vertical="center" wrapText="1"/>
    </xf>
    <xf numFmtId="0" fontId="9" fillId="12" borderId="4" xfId="0" applyFont="1" applyFill="1" applyBorder="1" applyAlignment="1">
      <alignment horizontal="justify" vertical="center" wrapText="1"/>
    </xf>
    <xf numFmtId="0" fontId="9" fillId="5" borderId="4" xfId="0" applyFont="1" applyFill="1" applyBorder="1" applyAlignment="1">
      <alignment vertical="center" wrapText="1"/>
    </xf>
    <xf numFmtId="0" fontId="13" fillId="11" borderId="4" xfId="0" applyFont="1" applyFill="1" applyBorder="1" applyAlignment="1">
      <alignment vertical="center" wrapText="1"/>
    </xf>
    <xf numFmtId="9" fontId="19" fillId="0" borderId="4" xfId="0" applyNumberFormat="1" applyFont="1" applyBorder="1" applyAlignment="1" applyProtection="1">
      <alignment horizontal="center" vertical="center" wrapText="1"/>
      <protection locked="0"/>
    </xf>
    <xf numFmtId="1" fontId="19" fillId="0" borderId="4" xfId="0" applyNumberFormat="1" applyFont="1" applyBorder="1" applyAlignment="1" applyProtection="1">
      <alignment horizontal="center" vertical="center" wrapText="1"/>
      <protection locked="0"/>
    </xf>
    <xf numFmtId="0" fontId="10" fillId="11" borderId="12" xfId="0" applyFont="1" applyFill="1" applyBorder="1" applyAlignment="1">
      <alignment horizontal="center" vertical="center" wrapText="1"/>
    </xf>
    <xf numFmtId="1" fontId="6" fillId="0" borderId="12" xfId="2" applyNumberFormat="1" applyFont="1" applyFill="1" applyBorder="1" applyAlignment="1">
      <alignment horizontal="center" vertical="center"/>
    </xf>
    <xf numFmtId="9" fontId="3" fillId="0" borderId="12" xfId="0" applyNumberFormat="1" applyFont="1" applyFill="1" applyBorder="1" applyAlignment="1">
      <alignment horizontal="center" vertical="center"/>
    </xf>
    <xf numFmtId="9" fontId="9" fillId="0" borderId="12" xfId="0" applyNumberFormat="1" applyFont="1" applyFill="1" applyBorder="1" applyAlignment="1">
      <alignment horizontal="center" vertical="center"/>
    </xf>
    <xf numFmtId="9" fontId="6" fillId="0" borderId="12" xfId="0" applyNumberFormat="1" applyFont="1" applyBorder="1" applyAlignment="1">
      <alignment horizontal="center" vertical="center"/>
    </xf>
    <xf numFmtId="0" fontId="3" fillId="0" borderId="12" xfId="0" applyFont="1" applyFill="1" applyBorder="1" applyAlignment="1">
      <alignment horizontal="center" vertical="center"/>
    </xf>
    <xf numFmtId="0" fontId="3" fillId="11" borderId="12" xfId="0" applyFont="1" applyFill="1" applyBorder="1" applyAlignment="1">
      <alignment vertical="center"/>
    </xf>
    <xf numFmtId="9" fontId="5" fillId="0" borderId="12" xfId="0" applyNumberFormat="1" applyFont="1" applyBorder="1" applyAlignment="1" applyProtection="1">
      <alignment horizontal="center" vertical="center" wrapText="1"/>
      <protection locked="0"/>
    </xf>
    <xf numFmtId="9" fontId="19" fillId="0" borderId="12" xfId="0" applyNumberFormat="1" applyFont="1" applyBorder="1" applyAlignment="1" applyProtection="1">
      <alignment horizontal="center" vertical="center" wrapText="1"/>
      <protection locked="0"/>
    </xf>
    <xf numFmtId="1" fontId="19" fillId="0" borderId="12" xfId="0" applyNumberFormat="1" applyFont="1" applyBorder="1" applyAlignment="1" applyProtection="1">
      <alignment horizontal="center" vertical="center" wrapText="1"/>
      <protection locked="0"/>
    </xf>
    <xf numFmtId="9" fontId="5" fillId="0" borderId="12" xfId="2" applyFont="1" applyBorder="1" applyAlignment="1">
      <alignment horizontal="center" vertical="center" wrapText="1"/>
    </xf>
    <xf numFmtId="9" fontId="5" fillId="0" borderId="13" xfId="2" applyFont="1" applyBorder="1" applyAlignment="1">
      <alignment horizontal="center" vertical="center" wrapText="1"/>
    </xf>
    <xf numFmtId="0" fontId="6" fillId="8" borderId="4" xfId="0" applyFont="1" applyFill="1" applyBorder="1" applyAlignment="1">
      <alignment vertical="center"/>
    </xf>
    <xf numFmtId="0" fontId="6" fillId="8" borderId="11" xfId="0" applyFont="1" applyFill="1" applyBorder="1" applyAlignment="1">
      <alignment vertical="center"/>
    </xf>
    <xf numFmtId="0" fontId="6" fillId="0" borderId="7" xfId="0" applyFont="1" applyBorder="1" applyAlignment="1">
      <alignment vertical="center"/>
    </xf>
    <xf numFmtId="9" fontId="18" fillId="0" borderId="19" xfId="2" applyFont="1" applyBorder="1" applyAlignment="1">
      <alignment horizontal="center" vertical="center" wrapText="1"/>
    </xf>
    <xf numFmtId="0" fontId="6" fillId="7" borderId="4" xfId="0" applyFont="1" applyFill="1" applyBorder="1" applyAlignment="1">
      <alignment horizontal="center" vertical="center" wrapText="1"/>
    </xf>
    <xf numFmtId="0" fontId="3" fillId="14" borderId="4" xfId="0" applyFont="1" applyFill="1" applyBorder="1" applyAlignment="1" applyProtection="1">
      <alignment horizontal="center" vertical="center" wrapText="1"/>
      <protection locked="0"/>
    </xf>
    <xf numFmtId="0" fontId="3" fillId="14" borderId="4" xfId="0" applyFont="1" applyFill="1" applyBorder="1" applyAlignment="1" applyProtection="1">
      <alignment horizontal="justify" vertical="center" wrapText="1"/>
      <protection locked="0"/>
    </xf>
    <xf numFmtId="0" fontId="3" fillId="5" borderId="4" xfId="0" applyFont="1" applyFill="1" applyBorder="1" applyAlignment="1" applyProtection="1">
      <alignment horizontal="justify" vertical="center" wrapText="1"/>
      <protection locked="0"/>
    </xf>
    <xf numFmtId="0" fontId="6" fillId="0" borderId="12" xfId="0" applyFont="1" applyBorder="1" applyAlignment="1">
      <alignment horizontal="left"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center" vertical="center" wrapText="1"/>
    </xf>
    <xf numFmtId="9" fontId="19" fillId="0" borderId="1" xfId="2" applyFont="1" applyBorder="1" applyAlignment="1">
      <alignment horizontal="center" vertical="center" wrapText="1"/>
    </xf>
    <xf numFmtId="9" fontId="20" fillId="0" borderId="4"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9" fillId="0" borderId="4" xfId="0" applyFont="1" applyBorder="1" applyAlignment="1" applyProtection="1">
      <alignment horizontal="justify" vertical="center" wrapText="1"/>
      <protection locked="0"/>
    </xf>
    <xf numFmtId="9" fontId="19" fillId="0" borderId="4" xfId="2" applyFont="1" applyBorder="1" applyAlignment="1" applyProtection="1">
      <alignment horizontal="center" vertical="center" wrapText="1"/>
      <protection locked="0"/>
    </xf>
    <xf numFmtId="9" fontId="19" fillId="0" borderId="16" xfId="2" applyFont="1" applyBorder="1" applyAlignment="1">
      <alignment horizontal="center" vertical="center" wrapText="1"/>
    </xf>
    <xf numFmtId="9" fontId="19" fillId="0" borderId="6" xfId="2" applyFont="1" applyBorder="1" applyAlignment="1" applyProtection="1">
      <alignment horizontal="center" vertical="center" wrapText="1"/>
      <protection locked="0"/>
    </xf>
    <xf numFmtId="9" fontId="20" fillId="0" borderId="6" xfId="2" applyFont="1" applyBorder="1" applyAlignment="1" applyProtection="1">
      <alignment horizontal="center" vertical="center" wrapText="1"/>
      <protection locked="0"/>
    </xf>
    <xf numFmtId="0" fontId="19" fillId="0" borderId="6" xfId="0" applyFont="1" applyBorder="1" applyAlignment="1" applyProtection="1">
      <alignment horizontal="justify" vertical="center" wrapText="1"/>
      <protection locked="0"/>
    </xf>
    <xf numFmtId="0" fontId="19" fillId="0" borderId="12" xfId="0" applyFont="1" applyBorder="1" applyAlignment="1" applyProtection="1">
      <alignment horizontal="justify" vertical="center" wrapText="1"/>
      <protection locked="0"/>
    </xf>
    <xf numFmtId="0" fontId="16" fillId="0" borderId="12" xfId="0" applyFont="1" applyBorder="1" applyAlignment="1" applyProtection="1">
      <alignment vertical="center" wrapText="1"/>
      <protection locked="0"/>
    </xf>
    <xf numFmtId="0" fontId="6" fillId="9"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1" xfId="0" applyNumberFormat="1" applyFont="1" applyBorder="1" applyAlignment="1">
      <alignment horizontal="center" vertical="center" wrapText="1"/>
    </xf>
    <xf numFmtId="9" fontId="6" fillId="5" borderId="1" xfId="0" applyNumberFormat="1" applyFont="1" applyFill="1" applyBorder="1" applyAlignment="1">
      <alignment horizontal="center" vertical="center" wrapText="1"/>
    </xf>
    <xf numFmtId="0" fontId="3" fillId="11" borderId="1" xfId="0" applyFont="1" applyFill="1" applyBorder="1" applyAlignment="1">
      <alignment horizontal="center" vertical="center"/>
    </xf>
    <xf numFmtId="9" fontId="5" fillId="0" borderId="1" xfId="0" applyNumberFormat="1" applyFont="1" applyBorder="1" applyAlignment="1" applyProtection="1">
      <alignment horizontal="center" vertical="center" wrapText="1"/>
      <protection locked="0"/>
    </xf>
    <xf numFmtId="9" fontId="5" fillId="0" borderId="16" xfId="0" applyNumberFormat="1" applyFont="1" applyBorder="1" applyAlignment="1" applyProtection="1">
      <alignment horizontal="center" vertical="center" wrapText="1"/>
      <protection locked="0"/>
    </xf>
    <xf numFmtId="0" fontId="19" fillId="0" borderId="4"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3"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9" borderId="4" xfId="0" applyFont="1" applyFill="1" applyBorder="1" applyAlignment="1">
      <alignment vertical="center" wrapText="1"/>
    </xf>
    <xf numFmtId="0" fontId="6" fillId="9" borderId="12" xfId="0" applyFont="1" applyFill="1" applyBorder="1" applyAlignment="1">
      <alignment vertical="center" wrapText="1"/>
    </xf>
    <xf numFmtId="0" fontId="6" fillId="0" borderId="1" xfId="0" applyFont="1" applyBorder="1" applyAlignment="1">
      <alignment horizontal="center" vertical="center" wrapText="1"/>
    </xf>
    <xf numFmtId="0" fontId="6" fillId="13" borderId="4" xfId="0" applyFont="1" applyFill="1" applyBorder="1" applyAlignment="1">
      <alignment vertical="center" wrapText="1"/>
    </xf>
    <xf numFmtId="0" fontId="6" fillId="13" borderId="4" xfId="0" applyFont="1" applyFill="1" applyBorder="1" applyAlignment="1">
      <alignment horizontal="center" vertical="center" wrapText="1"/>
    </xf>
    <xf numFmtId="0" fontId="6" fillId="13" borderId="12" xfId="0" applyFont="1" applyFill="1" applyBorder="1" applyAlignment="1">
      <alignment vertical="center" wrapText="1"/>
    </xf>
    <xf numFmtId="0" fontId="6" fillId="13" borderId="1" xfId="0" applyFont="1" applyFill="1" applyBorder="1" applyAlignment="1">
      <alignment vertical="center" wrapText="1"/>
    </xf>
    <xf numFmtId="0" fontId="3" fillId="11" borderId="1" xfId="0" applyFont="1" applyFill="1" applyBorder="1" applyAlignment="1">
      <alignment horizontal="center" vertical="center" wrapText="1"/>
    </xf>
    <xf numFmtId="9" fontId="5" fillId="0" borderId="1" xfId="2" applyFont="1" applyBorder="1" applyAlignment="1">
      <alignment horizontal="center" vertical="center" wrapText="1"/>
    </xf>
    <xf numFmtId="0" fontId="5" fillId="0" borderId="16" xfId="0" applyFont="1" applyBorder="1" applyAlignment="1">
      <alignment horizontal="center" vertical="center" wrapText="1"/>
    </xf>
    <xf numFmtId="0" fontId="14" fillId="6" borderId="4" xfId="0"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14" fillId="6" borderId="1" xfId="0" applyFont="1" applyFill="1" applyBorder="1" applyAlignment="1">
      <alignment horizontal="center" vertical="center" wrapText="1"/>
    </xf>
    <xf numFmtId="0" fontId="12" fillId="8" borderId="7" xfId="0" applyFont="1" applyFill="1" applyBorder="1" applyAlignment="1">
      <alignment vertical="center"/>
    </xf>
    <xf numFmtId="9" fontId="12" fillId="8" borderId="13" xfId="0" applyNumberFormat="1" applyFont="1" applyFill="1" applyBorder="1" applyAlignment="1">
      <alignment vertical="center"/>
    </xf>
    <xf numFmtId="0" fontId="13" fillId="11" borderId="4" xfId="0" applyFont="1" applyFill="1" applyBorder="1" applyAlignment="1" applyProtection="1">
      <alignment horizontal="justify" vertical="center" wrapText="1"/>
      <protection locked="0"/>
    </xf>
    <xf numFmtId="0" fontId="13" fillId="14" borderId="4"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justify" vertical="center" wrapText="1"/>
      <protection locked="0"/>
    </xf>
    <xf numFmtId="9" fontId="12" fillId="8" borderId="20" xfId="0" applyNumberFormat="1" applyFont="1" applyFill="1" applyBorder="1" applyAlignment="1">
      <alignment vertical="center"/>
    </xf>
    <xf numFmtId="0" fontId="12" fillId="9" borderId="4"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2" fillId="11" borderId="4" xfId="0" applyFont="1" applyFill="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13" fillId="10" borderId="15"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2" fillId="0" borderId="0" xfId="0" applyFont="1" applyAlignment="1">
      <alignment horizontal="center" vertical="center"/>
    </xf>
    <xf numFmtId="0" fontId="6" fillId="11" borderId="9"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11" xfId="0" applyFont="1" applyFill="1" applyBorder="1" applyAlignment="1">
      <alignment horizontal="center" vertical="center"/>
    </xf>
    <xf numFmtId="0" fontId="6" fillId="11" borderId="12"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3" xfId="0" applyFont="1" applyFill="1" applyBorder="1" applyAlignment="1">
      <alignment horizontal="center"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2" fillId="11" borderId="9" xfId="0" applyFont="1" applyFill="1" applyBorder="1" applyAlignment="1">
      <alignment horizontal="center" vertical="center"/>
    </xf>
    <xf numFmtId="0" fontId="12" fillId="11" borderId="2" xfId="0" applyFont="1" applyFill="1" applyBorder="1" applyAlignment="1">
      <alignment horizontal="center" vertical="center"/>
    </xf>
    <xf numFmtId="0" fontId="12" fillId="11" borderId="3"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12" xfId="0" applyFont="1" applyFill="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0" fillId="11" borderId="2"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9"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6" fillId="0" borderId="4" xfId="0" applyFont="1" applyBorder="1" applyAlignment="1">
      <alignment horizontal="justify" vertical="center" wrapText="1"/>
    </xf>
    <xf numFmtId="0" fontId="6" fillId="0" borderId="4" xfId="0" applyFont="1" applyBorder="1" applyAlignment="1">
      <alignment horizontal="justify" vertical="center"/>
    </xf>
    <xf numFmtId="0" fontId="6" fillId="0" borderId="12" xfId="0" applyFont="1" applyBorder="1" applyAlignment="1">
      <alignment horizontal="justify" vertical="center"/>
    </xf>
    <xf numFmtId="0" fontId="10" fillId="11" borderId="3" xfId="0" applyFont="1" applyFill="1" applyBorder="1" applyAlignment="1">
      <alignment horizontal="center" vertical="center"/>
    </xf>
    <xf numFmtId="0" fontId="10" fillId="11" borderId="12" xfId="0" applyFont="1" applyFill="1" applyBorder="1" applyAlignment="1">
      <alignment horizontal="center" vertical="center"/>
    </xf>
    <xf numFmtId="0" fontId="14" fillId="6" borderId="17"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4" xfId="0" applyFont="1" applyFill="1" applyBorder="1" applyAlignment="1">
      <alignment horizontal="center" vertical="center"/>
    </xf>
    <xf numFmtId="0" fontId="6" fillId="7" borderId="1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my.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8"/>
  <sheetViews>
    <sheetView tabSelected="1" topLeftCell="AQ20" zoomScale="71" zoomScaleNormal="71" workbookViewId="0">
      <selection activeCell="AT21" sqref="AT21"/>
    </sheetView>
  </sheetViews>
  <sheetFormatPr defaultColWidth="11.42578125" defaultRowHeight="15.75"/>
  <cols>
    <col min="1" max="1" width="6.7109375" style="11" customWidth="1"/>
    <col min="2" max="2" width="27.28515625" style="11" customWidth="1"/>
    <col min="3" max="3" width="20.140625" style="11" customWidth="1"/>
    <col min="4" max="4" width="55.28515625" style="11" customWidth="1"/>
    <col min="5" max="5" width="14.140625" style="11" customWidth="1"/>
    <col min="6" max="6" width="22" style="11" customWidth="1"/>
    <col min="7" max="7" width="25.28515625" style="11" customWidth="1"/>
    <col min="8" max="8" width="43.140625" style="24" customWidth="1"/>
    <col min="9" max="9" width="14.5703125" style="37" customWidth="1"/>
    <col min="10" max="10" width="16.28515625" style="24" customWidth="1"/>
    <col min="11" max="11" width="21.5703125" style="23" customWidth="1"/>
    <col min="12" max="15" width="11.42578125" style="24"/>
    <col min="16" max="16" width="21.28515625" style="24" customWidth="1"/>
    <col min="17" max="17" width="13.7109375" style="24" customWidth="1"/>
    <col min="18" max="18" width="15.5703125" style="23" customWidth="1"/>
    <col min="19" max="19" width="16.28515625" style="23" customWidth="1"/>
    <col min="20" max="20" width="20.5703125" style="23" customWidth="1"/>
    <col min="21" max="21" width="11.42578125" style="24" customWidth="1"/>
    <col min="22" max="22" width="16.42578125" style="23" customWidth="1"/>
    <col min="23" max="23" width="25.5703125" style="23" customWidth="1"/>
    <col min="24" max="24" width="28.5703125" style="23" customWidth="1"/>
    <col min="25" max="25" width="33.85546875" style="23" customWidth="1"/>
    <col min="26" max="26" width="26.5703125" style="23" customWidth="1"/>
    <col min="27" max="27" width="16.42578125" style="54" customWidth="1"/>
    <col min="28" max="28" width="19.5703125" style="54" customWidth="1"/>
    <col min="29" max="29" width="28.140625" style="58" customWidth="1"/>
    <col min="30" max="30" width="78" style="23" customWidth="1"/>
    <col min="31" max="31" width="61.140625" style="23" customWidth="1"/>
    <col min="32" max="33" width="16.42578125" style="54" customWidth="1"/>
    <col min="34" max="34" width="16.42578125" style="58" customWidth="1"/>
    <col min="35" max="36" width="61.140625" style="23" customWidth="1"/>
    <col min="37" max="37" width="20.7109375" style="23" customWidth="1"/>
    <col min="38" max="38" width="21.7109375" style="23" customWidth="1"/>
    <col min="39" max="39" width="32" style="23" customWidth="1"/>
    <col min="40" max="40" width="61.140625" style="23" customWidth="1"/>
    <col min="41" max="41" width="46.42578125" style="23" customWidth="1"/>
    <col min="42" max="42" width="21.140625" style="23" customWidth="1"/>
    <col min="43" max="43" width="27" style="23" customWidth="1"/>
    <col min="44" max="44" width="45.85546875" style="23" customWidth="1"/>
    <col min="45" max="45" width="61.140625" style="23" customWidth="1"/>
    <col min="46" max="46" width="77.28515625" style="23" customWidth="1"/>
    <col min="47" max="49" width="16.42578125" style="23" customWidth="1"/>
    <col min="50" max="16384" width="11.42578125" style="24"/>
  </cols>
  <sheetData>
    <row r="1" spans="1:49" s="11" customFormat="1" ht="22.5" customHeight="1">
      <c r="A1" s="254" t="s">
        <v>0</v>
      </c>
      <c r="B1" s="254"/>
      <c r="C1" s="254"/>
      <c r="D1" s="254"/>
      <c r="E1" s="254"/>
      <c r="F1" s="254"/>
      <c r="G1" s="254"/>
      <c r="H1" s="254"/>
      <c r="I1" s="254"/>
      <c r="J1" s="254"/>
      <c r="K1" s="254"/>
      <c r="R1" s="10"/>
      <c r="S1" s="10"/>
      <c r="T1" s="10"/>
      <c r="V1" s="10"/>
      <c r="W1" s="10"/>
      <c r="X1" s="10"/>
      <c r="Y1" s="10"/>
      <c r="Z1" s="10"/>
      <c r="AA1" s="52"/>
      <c r="AB1" s="52"/>
      <c r="AC1" s="55"/>
      <c r="AD1" s="10"/>
      <c r="AE1" s="10"/>
      <c r="AF1" s="52"/>
      <c r="AG1" s="52"/>
      <c r="AH1" s="55"/>
      <c r="AI1" s="10"/>
      <c r="AJ1" s="10"/>
      <c r="AK1" s="10"/>
      <c r="AL1" s="10"/>
      <c r="AM1" s="10"/>
      <c r="AN1" s="10"/>
      <c r="AO1" s="10"/>
      <c r="AP1" s="10"/>
      <c r="AQ1" s="10"/>
      <c r="AR1" s="10"/>
      <c r="AS1" s="10"/>
      <c r="AT1" s="10"/>
      <c r="AU1" s="10"/>
      <c r="AV1" s="10"/>
      <c r="AW1" s="10"/>
    </row>
    <row r="2" spans="1:49" s="11" customFormat="1" ht="22.5" customHeight="1">
      <c r="A2" s="254" t="s">
        <v>1</v>
      </c>
      <c r="B2" s="254"/>
      <c r="C2" s="254"/>
      <c r="D2" s="254"/>
      <c r="E2" s="254"/>
      <c r="F2" s="254"/>
      <c r="G2" s="254"/>
      <c r="H2" s="254"/>
      <c r="I2" s="254"/>
      <c r="J2" s="254"/>
      <c r="K2" s="254"/>
      <c r="R2" s="10"/>
      <c r="S2" s="10"/>
      <c r="T2" s="10"/>
      <c r="V2" s="10"/>
      <c r="W2" s="10"/>
      <c r="X2" s="10"/>
      <c r="Y2" s="10"/>
      <c r="Z2" s="10"/>
      <c r="AA2" s="52"/>
      <c r="AB2" s="52"/>
      <c r="AC2" s="55"/>
      <c r="AD2" s="10"/>
      <c r="AE2" s="10"/>
      <c r="AF2" s="52"/>
      <c r="AG2" s="52"/>
      <c r="AH2" s="55"/>
      <c r="AI2" s="10"/>
      <c r="AJ2" s="10"/>
      <c r="AK2" s="10"/>
      <c r="AL2" s="10"/>
      <c r="AM2" s="10"/>
      <c r="AN2" s="10"/>
      <c r="AO2" s="10"/>
      <c r="AP2" s="10"/>
      <c r="AQ2" s="10"/>
      <c r="AR2" s="10"/>
      <c r="AS2" s="10"/>
      <c r="AT2" s="10"/>
      <c r="AU2" s="10"/>
      <c r="AV2" s="10"/>
      <c r="AW2" s="10"/>
    </row>
    <row r="3" spans="1:49" s="11" customFormat="1" ht="22.5" customHeight="1" thickBot="1">
      <c r="A3" s="254" t="s">
        <v>2</v>
      </c>
      <c r="B3" s="254"/>
      <c r="C3" s="254"/>
      <c r="D3" s="254"/>
      <c r="E3" s="254"/>
      <c r="F3" s="254"/>
      <c r="G3" s="254"/>
      <c r="H3" s="254"/>
      <c r="I3" s="254"/>
      <c r="J3" s="254"/>
      <c r="K3" s="254"/>
      <c r="R3" s="10"/>
      <c r="S3" s="10"/>
      <c r="T3" s="10"/>
      <c r="V3" s="10"/>
      <c r="W3" s="10"/>
      <c r="X3" s="10"/>
      <c r="Y3" s="10"/>
      <c r="Z3" s="10"/>
      <c r="AA3" s="52"/>
      <c r="AB3" s="52"/>
      <c r="AC3" s="55"/>
      <c r="AD3" s="10"/>
      <c r="AE3" s="10"/>
      <c r="AF3" s="52"/>
      <c r="AG3" s="52"/>
      <c r="AH3" s="55"/>
      <c r="AI3" s="10"/>
      <c r="AJ3" s="10"/>
      <c r="AK3" s="10"/>
      <c r="AL3" s="10"/>
      <c r="AM3" s="10"/>
      <c r="AN3" s="10"/>
      <c r="AO3" s="10"/>
      <c r="AP3" s="10"/>
      <c r="AQ3" s="10"/>
      <c r="AR3" s="10"/>
      <c r="AS3" s="10"/>
      <c r="AT3" s="10"/>
      <c r="AU3" s="10"/>
      <c r="AV3" s="10"/>
      <c r="AW3" s="10"/>
    </row>
    <row r="4" spans="1:49" s="11" customFormat="1" thickBot="1">
      <c r="F4" s="264" t="s">
        <v>3</v>
      </c>
      <c r="G4" s="265"/>
      <c r="H4" s="265"/>
      <c r="I4" s="265"/>
      <c r="J4" s="266"/>
      <c r="K4" s="10"/>
      <c r="R4" s="10"/>
      <c r="S4" s="10"/>
      <c r="T4" s="10"/>
      <c r="V4" s="10"/>
      <c r="W4" s="10"/>
      <c r="X4" s="10"/>
      <c r="Y4" s="10"/>
      <c r="Z4" s="10"/>
      <c r="AA4" s="52"/>
      <c r="AB4" s="52"/>
      <c r="AC4" s="55"/>
      <c r="AD4" s="10"/>
      <c r="AE4" s="10"/>
      <c r="AF4" s="52"/>
      <c r="AG4" s="52"/>
      <c r="AH4" s="55"/>
      <c r="AI4" s="10"/>
      <c r="AJ4" s="10"/>
      <c r="AK4" s="10"/>
      <c r="AL4" s="10"/>
      <c r="AM4" s="10"/>
      <c r="AN4" s="10"/>
      <c r="AO4" s="10"/>
      <c r="AP4" s="10"/>
      <c r="AQ4" s="10"/>
      <c r="AR4" s="10"/>
      <c r="AS4" s="10"/>
      <c r="AT4" s="10"/>
      <c r="AU4" s="10"/>
      <c r="AV4" s="10"/>
      <c r="AW4" s="10"/>
    </row>
    <row r="5" spans="1:49" s="11" customFormat="1" ht="15.75" customHeight="1">
      <c r="A5" s="255" t="s">
        <v>4</v>
      </c>
      <c r="B5" s="256"/>
      <c r="C5" s="261" t="s">
        <v>5</v>
      </c>
      <c r="D5" s="262"/>
      <c r="F5" s="116" t="s">
        <v>6</v>
      </c>
      <c r="G5" s="241" t="s">
        <v>7</v>
      </c>
      <c r="H5" s="267" t="s">
        <v>8</v>
      </c>
      <c r="I5" s="267"/>
      <c r="J5" s="268"/>
      <c r="K5" s="10"/>
      <c r="R5" s="10"/>
      <c r="S5" s="10"/>
      <c r="T5" s="10"/>
      <c r="V5" s="10"/>
      <c r="W5" s="10"/>
      <c r="X5" s="10"/>
      <c r="Y5" s="10"/>
      <c r="Z5" s="10"/>
      <c r="AA5" s="52"/>
      <c r="AB5" s="52"/>
      <c r="AC5" s="55"/>
      <c r="AD5" s="10"/>
      <c r="AE5" s="10"/>
      <c r="AF5" s="52"/>
      <c r="AG5" s="52"/>
      <c r="AH5" s="55"/>
      <c r="AI5" s="10"/>
      <c r="AJ5" s="10"/>
      <c r="AK5" s="10"/>
      <c r="AL5" s="10"/>
      <c r="AM5" s="10"/>
      <c r="AN5" s="10"/>
      <c r="AO5" s="10"/>
      <c r="AP5" s="10"/>
      <c r="AQ5" s="10"/>
      <c r="AR5" s="10"/>
      <c r="AS5" s="10"/>
      <c r="AT5" s="10"/>
      <c r="AU5" s="10"/>
      <c r="AV5" s="10"/>
      <c r="AW5" s="10"/>
    </row>
    <row r="6" spans="1:49" s="11" customFormat="1" ht="22.5" customHeight="1">
      <c r="A6" s="257"/>
      <c r="B6" s="258"/>
      <c r="C6" s="263"/>
      <c r="D6" s="262"/>
      <c r="F6" s="16">
        <v>1</v>
      </c>
      <c r="G6" s="242" t="s">
        <v>9</v>
      </c>
      <c r="H6" s="269" t="s">
        <v>10</v>
      </c>
      <c r="I6" s="269"/>
      <c r="J6" s="270"/>
      <c r="K6" s="10"/>
      <c r="R6" s="10"/>
      <c r="S6" s="10"/>
      <c r="T6" s="10"/>
      <c r="V6" s="10"/>
      <c r="W6" s="10"/>
      <c r="X6" s="10"/>
      <c r="Y6" s="10"/>
      <c r="Z6" s="10"/>
      <c r="AA6" s="52"/>
      <c r="AB6" s="52"/>
      <c r="AC6" s="55"/>
      <c r="AD6" s="10"/>
      <c r="AE6" s="10"/>
      <c r="AF6" s="52"/>
      <c r="AG6" s="52"/>
      <c r="AH6" s="55"/>
      <c r="AI6" s="10"/>
      <c r="AJ6" s="10"/>
      <c r="AK6" s="10"/>
      <c r="AL6" s="10"/>
      <c r="AM6" s="10"/>
      <c r="AN6" s="10"/>
      <c r="AO6" s="10"/>
      <c r="AP6" s="10"/>
      <c r="AQ6" s="10"/>
      <c r="AR6" s="10"/>
      <c r="AS6" s="10"/>
      <c r="AT6" s="10"/>
      <c r="AU6" s="10"/>
      <c r="AV6" s="10"/>
      <c r="AW6" s="10"/>
    </row>
    <row r="7" spans="1:49" s="11" customFormat="1" ht="22.5" customHeight="1">
      <c r="A7" s="257"/>
      <c r="B7" s="258"/>
      <c r="C7" s="263"/>
      <c r="D7" s="262"/>
      <c r="F7" s="16">
        <v>2</v>
      </c>
      <c r="G7" s="12"/>
      <c r="H7" s="269" t="s">
        <v>11</v>
      </c>
      <c r="I7" s="269"/>
      <c r="J7" s="270"/>
      <c r="K7" s="10"/>
      <c r="R7" s="10"/>
      <c r="S7" s="10"/>
      <c r="T7" s="10"/>
      <c r="V7" s="10"/>
      <c r="W7" s="10"/>
      <c r="X7" s="10"/>
      <c r="Y7" s="10"/>
      <c r="Z7" s="10"/>
      <c r="AA7" s="52"/>
      <c r="AB7" s="52"/>
      <c r="AC7" s="55"/>
      <c r="AD7" s="10"/>
      <c r="AE7" s="10"/>
      <c r="AF7" s="52"/>
      <c r="AG7" s="52"/>
      <c r="AH7" s="55"/>
      <c r="AI7" s="10"/>
      <c r="AJ7" s="10"/>
      <c r="AK7" s="10"/>
      <c r="AL7" s="10"/>
      <c r="AM7" s="10"/>
      <c r="AN7" s="10"/>
      <c r="AO7" s="10"/>
      <c r="AP7" s="10"/>
      <c r="AQ7" s="10"/>
      <c r="AR7" s="10"/>
      <c r="AS7" s="10"/>
      <c r="AT7" s="10"/>
      <c r="AU7" s="10"/>
      <c r="AV7" s="10"/>
      <c r="AW7" s="10"/>
    </row>
    <row r="8" spans="1:49" s="11" customFormat="1" ht="57" customHeight="1" thickBot="1">
      <c r="A8" s="259"/>
      <c r="B8" s="260"/>
      <c r="C8" s="263"/>
      <c r="D8" s="262"/>
      <c r="F8" s="16"/>
      <c r="G8" s="12"/>
      <c r="H8" s="271" t="s">
        <v>12</v>
      </c>
      <c r="I8" s="271"/>
      <c r="J8" s="272"/>
      <c r="K8" s="10"/>
      <c r="R8" s="10"/>
      <c r="S8" s="10"/>
      <c r="T8" s="10"/>
      <c r="V8" s="10"/>
      <c r="W8" s="10"/>
      <c r="X8" s="10"/>
      <c r="Y8" s="10"/>
      <c r="Z8" s="10"/>
      <c r="AA8" s="52"/>
      <c r="AB8" s="52"/>
      <c r="AC8" s="55"/>
      <c r="AD8" s="10"/>
      <c r="AE8" s="10"/>
      <c r="AF8" s="52"/>
      <c r="AG8" s="52"/>
      <c r="AH8" s="55"/>
      <c r="AI8" s="10"/>
      <c r="AJ8" s="10"/>
      <c r="AK8" s="10"/>
      <c r="AL8" s="10"/>
      <c r="AM8" s="10"/>
      <c r="AN8" s="10"/>
      <c r="AO8" s="10"/>
      <c r="AP8" s="10"/>
      <c r="AQ8" s="10"/>
      <c r="AR8" s="10"/>
      <c r="AS8" s="10"/>
      <c r="AT8" s="10"/>
      <c r="AU8" s="10"/>
      <c r="AV8" s="10"/>
      <c r="AW8" s="10"/>
    </row>
    <row r="9" spans="1:49" s="11" customFormat="1" ht="300" customHeight="1">
      <c r="F9" s="117">
        <v>3</v>
      </c>
      <c r="G9" s="12" t="s">
        <v>13</v>
      </c>
      <c r="H9" s="305" t="s">
        <v>14</v>
      </c>
      <c r="I9" s="306"/>
      <c r="J9" s="307"/>
      <c r="K9" s="10"/>
      <c r="R9" s="10"/>
      <c r="S9" s="10"/>
      <c r="T9" s="10"/>
      <c r="V9" s="10"/>
      <c r="W9" s="10"/>
      <c r="X9" s="10"/>
      <c r="Y9" s="10"/>
      <c r="Z9" s="10"/>
      <c r="AA9" s="52"/>
      <c r="AB9" s="52"/>
      <c r="AC9" s="55"/>
      <c r="AD9" s="10"/>
      <c r="AE9" s="10"/>
      <c r="AF9" s="52"/>
      <c r="AG9" s="52"/>
      <c r="AH9" s="55"/>
      <c r="AI9" s="10"/>
      <c r="AJ9" s="10"/>
      <c r="AK9" s="10"/>
      <c r="AL9" s="10"/>
      <c r="AM9" s="10"/>
      <c r="AN9" s="10"/>
      <c r="AO9" s="10"/>
      <c r="AP9" s="10"/>
      <c r="AQ9" s="10"/>
      <c r="AR9" s="10"/>
      <c r="AS9" s="10"/>
      <c r="AT9" s="10"/>
      <c r="AU9" s="10"/>
      <c r="AV9" s="10"/>
      <c r="AW9" s="10"/>
    </row>
    <row r="10" spans="1:49" s="11" customFormat="1" ht="112.5" customHeight="1">
      <c r="F10" s="117">
        <v>4</v>
      </c>
      <c r="G10" s="244" t="s">
        <v>15</v>
      </c>
      <c r="H10" s="315" t="s">
        <v>16</v>
      </c>
      <c r="I10" s="315"/>
      <c r="J10" s="316"/>
      <c r="K10" s="10"/>
      <c r="R10" s="10"/>
      <c r="S10" s="10"/>
      <c r="T10" s="10"/>
      <c r="V10" s="10"/>
      <c r="W10" s="10"/>
      <c r="X10" s="10"/>
      <c r="Y10" s="10"/>
      <c r="Z10" s="10"/>
      <c r="AA10" s="52"/>
      <c r="AB10" s="52"/>
      <c r="AC10" s="55"/>
      <c r="AD10" s="10"/>
      <c r="AE10" s="10"/>
      <c r="AF10" s="52"/>
      <c r="AG10" s="52"/>
      <c r="AH10" s="55"/>
      <c r="AI10" s="10"/>
      <c r="AJ10" s="10"/>
      <c r="AK10" s="10"/>
      <c r="AL10" s="10"/>
      <c r="AM10" s="10"/>
      <c r="AN10" s="10"/>
      <c r="AO10" s="10"/>
      <c r="AP10" s="10"/>
      <c r="AQ10" s="10"/>
      <c r="AR10" s="10"/>
      <c r="AS10" s="10"/>
      <c r="AT10" s="10"/>
      <c r="AU10" s="10"/>
      <c r="AV10" s="10"/>
      <c r="AW10" s="10"/>
    </row>
    <row r="11" spans="1:49" s="11" customFormat="1" ht="174.75" customHeight="1">
      <c r="F11" s="117">
        <v>5</v>
      </c>
      <c r="G11" s="244" t="s">
        <v>17</v>
      </c>
      <c r="H11" s="303" t="s">
        <v>18</v>
      </c>
      <c r="I11" s="303"/>
      <c r="J11" s="304"/>
      <c r="K11" s="10"/>
      <c r="R11" s="10"/>
      <c r="S11" s="10"/>
      <c r="T11" s="10"/>
      <c r="V11" s="10"/>
      <c r="W11" s="10"/>
      <c r="X11" s="10"/>
      <c r="Y11" s="10"/>
      <c r="Z11" s="10"/>
      <c r="AA11" s="52"/>
      <c r="AB11" s="52"/>
      <c r="AC11" s="55"/>
      <c r="AD11" s="10"/>
      <c r="AE11" s="10"/>
      <c r="AF11" s="52"/>
      <c r="AG11" s="52"/>
      <c r="AH11" s="55"/>
      <c r="AI11" s="10"/>
      <c r="AJ11" s="10"/>
      <c r="AK11" s="10"/>
      <c r="AL11" s="10"/>
      <c r="AM11" s="10"/>
      <c r="AN11" s="10"/>
      <c r="AO11" s="10"/>
      <c r="AP11" s="10"/>
      <c r="AQ11" s="10"/>
      <c r="AR11" s="10"/>
      <c r="AS11" s="10"/>
      <c r="AT11" s="10"/>
      <c r="AU11" s="10"/>
      <c r="AV11" s="10"/>
      <c r="AW11" s="10"/>
    </row>
    <row r="12" spans="1:49" s="11" customFormat="1" ht="187.5" customHeight="1">
      <c r="F12" s="117">
        <v>6</v>
      </c>
      <c r="G12" s="244" t="s">
        <v>19</v>
      </c>
      <c r="H12" s="303" t="s">
        <v>20</v>
      </c>
      <c r="I12" s="303"/>
      <c r="J12" s="304"/>
      <c r="K12" s="10"/>
      <c r="R12" s="10"/>
      <c r="S12" s="10"/>
      <c r="T12" s="10"/>
      <c r="V12" s="10"/>
      <c r="W12" s="10"/>
      <c r="X12" s="10"/>
      <c r="Y12" s="10"/>
      <c r="Z12" s="10"/>
      <c r="AA12" s="52"/>
      <c r="AB12" s="52"/>
      <c r="AC12" s="55"/>
      <c r="AD12" s="10"/>
      <c r="AE12" s="10"/>
      <c r="AF12" s="52"/>
      <c r="AG12" s="52"/>
      <c r="AH12" s="55"/>
      <c r="AI12" s="10"/>
      <c r="AJ12" s="10"/>
      <c r="AK12" s="10"/>
      <c r="AL12" s="10"/>
      <c r="AM12" s="10"/>
      <c r="AN12" s="10"/>
      <c r="AO12" s="10"/>
      <c r="AP12" s="10"/>
      <c r="AQ12" s="10"/>
      <c r="AR12" s="10"/>
      <c r="AS12" s="10"/>
      <c r="AT12" s="10"/>
      <c r="AU12" s="10"/>
      <c r="AV12" s="10"/>
      <c r="AW12" s="10"/>
    </row>
    <row r="13" spans="1:49" s="11" customFormat="1" ht="69.75" customHeight="1">
      <c r="F13" s="117">
        <v>7</v>
      </c>
      <c r="G13" s="244" t="s">
        <v>21</v>
      </c>
      <c r="H13" s="303" t="s">
        <v>22</v>
      </c>
      <c r="I13" s="303"/>
      <c r="J13" s="304"/>
      <c r="K13" s="10"/>
      <c r="R13" s="10"/>
      <c r="S13" s="10"/>
      <c r="T13" s="10"/>
      <c r="V13" s="10"/>
      <c r="W13" s="10"/>
      <c r="X13" s="10"/>
      <c r="Y13" s="10"/>
      <c r="Z13" s="10"/>
      <c r="AA13" s="52"/>
      <c r="AB13" s="52"/>
      <c r="AC13" s="55"/>
      <c r="AD13" s="10"/>
      <c r="AE13" s="10"/>
      <c r="AF13" s="52"/>
      <c r="AG13" s="52"/>
      <c r="AH13" s="55"/>
      <c r="AI13" s="10"/>
      <c r="AJ13" s="10"/>
      <c r="AK13" s="10"/>
      <c r="AL13" s="10"/>
      <c r="AM13" s="10"/>
      <c r="AN13" s="10"/>
      <c r="AO13" s="10"/>
      <c r="AP13" s="10"/>
      <c r="AQ13" s="10"/>
      <c r="AR13" s="10"/>
      <c r="AS13" s="10"/>
      <c r="AT13" s="10"/>
      <c r="AU13" s="10"/>
      <c r="AV13" s="10"/>
      <c r="AW13" s="10"/>
    </row>
    <row r="14" spans="1:49" s="11" customFormat="1" ht="102" customHeight="1" thickBot="1">
      <c r="F14" s="118">
        <v>8</v>
      </c>
      <c r="G14" s="119" t="s">
        <v>23</v>
      </c>
      <c r="H14" s="317" t="s">
        <v>24</v>
      </c>
      <c r="I14" s="317"/>
      <c r="J14" s="318"/>
      <c r="K14" s="10"/>
      <c r="R14" s="10"/>
      <c r="S14" s="10"/>
      <c r="T14" s="10"/>
      <c r="V14" s="10"/>
      <c r="W14" s="10"/>
      <c r="X14" s="10"/>
      <c r="Y14" s="10"/>
      <c r="Z14" s="10"/>
      <c r="AA14" s="52"/>
      <c r="AB14" s="52"/>
      <c r="AC14" s="55"/>
      <c r="AD14" s="10"/>
      <c r="AE14" s="10"/>
      <c r="AF14" s="52"/>
      <c r="AG14" s="52"/>
      <c r="AH14" s="55"/>
      <c r="AI14" s="10"/>
      <c r="AJ14" s="10"/>
      <c r="AK14" s="10"/>
      <c r="AL14" s="10"/>
      <c r="AM14" s="10"/>
      <c r="AN14" s="10"/>
      <c r="AO14" s="10"/>
      <c r="AP14" s="10"/>
      <c r="AQ14" s="10"/>
      <c r="AR14" s="10"/>
      <c r="AS14" s="10"/>
      <c r="AT14" s="10"/>
      <c r="AU14" s="10"/>
      <c r="AV14" s="10"/>
      <c r="AW14" s="10"/>
    </row>
    <row r="15" spans="1:49" s="11" customFormat="1" ht="18.75" customHeight="1">
      <c r="I15" s="20"/>
      <c r="K15" s="10"/>
      <c r="R15" s="10"/>
      <c r="S15" s="10"/>
      <c r="T15" s="10"/>
      <c r="V15" s="10"/>
      <c r="W15" s="10"/>
      <c r="X15" s="10"/>
      <c r="Y15" s="10"/>
      <c r="Z15" s="10"/>
      <c r="AA15" s="52"/>
      <c r="AB15" s="52"/>
      <c r="AC15" s="55"/>
      <c r="AD15" s="10"/>
      <c r="AE15" s="10"/>
      <c r="AF15" s="52"/>
      <c r="AG15" s="52"/>
      <c r="AH15" s="55"/>
      <c r="AI15" s="10"/>
      <c r="AJ15" s="10"/>
      <c r="AK15" s="10"/>
      <c r="AL15" s="10"/>
      <c r="AM15" s="10"/>
      <c r="AN15" s="10"/>
      <c r="AO15" s="10"/>
      <c r="AP15" s="10"/>
      <c r="AQ15" s="10"/>
      <c r="AR15" s="10"/>
      <c r="AS15" s="10"/>
      <c r="AT15" s="10"/>
      <c r="AU15" s="10"/>
      <c r="AV15" s="10"/>
      <c r="AW15" s="10"/>
    </row>
    <row r="16" spans="1:49" s="11" customFormat="1" ht="18.75" customHeight="1" thickBot="1">
      <c r="I16" s="20"/>
      <c r="K16" s="10"/>
      <c r="R16" s="10"/>
      <c r="S16" s="10"/>
      <c r="T16" s="10"/>
      <c r="V16" s="10"/>
      <c r="W16" s="10"/>
      <c r="X16" s="10"/>
      <c r="Y16" s="10"/>
      <c r="Z16" s="10"/>
      <c r="AA16" s="52"/>
      <c r="AB16" s="52"/>
      <c r="AC16" s="55"/>
      <c r="AD16" s="10"/>
      <c r="AE16" s="10"/>
      <c r="AF16" s="52"/>
      <c r="AG16" s="52"/>
      <c r="AH16" s="55"/>
      <c r="AI16" s="10"/>
      <c r="AJ16" s="10"/>
      <c r="AK16" s="10"/>
      <c r="AL16" s="10"/>
      <c r="AM16" s="10"/>
      <c r="AN16" s="10"/>
      <c r="AO16" s="10"/>
      <c r="AP16" s="10"/>
      <c r="AQ16" s="10"/>
      <c r="AR16" s="10"/>
      <c r="AS16" s="10"/>
      <c r="AT16" s="10"/>
      <c r="AU16" s="10"/>
      <c r="AV16" s="10"/>
      <c r="AW16" s="10"/>
    </row>
    <row r="17" spans="1:49" s="11" customFormat="1" ht="18.75" customHeight="1">
      <c r="A17" s="275" t="s">
        <v>25</v>
      </c>
      <c r="B17" s="276"/>
      <c r="C17" s="273" t="s">
        <v>26</v>
      </c>
      <c r="D17" s="273" t="s">
        <v>27</v>
      </c>
      <c r="E17" s="273"/>
      <c r="F17" s="273"/>
      <c r="G17" s="273"/>
      <c r="H17" s="273"/>
      <c r="I17" s="273"/>
      <c r="J17" s="273"/>
      <c r="K17" s="273"/>
      <c r="L17" s="273"/>
      <c r="M17" s="273"/>
      <c r="N17" s="273"/>
      <c r="O17" s="273"/>
      <c r="P17" s="308"/>
      <c r="Q17" s="310" t="s">
        <v>28</v>
      </c>
      <c r="R17" s="311"/>
      <c r="S17" s="311"/>
      <c r="T17" s="311"/>
      <c r="U17" s="281" t="s">
        <v>29</v>
      </c>
      <c r="V17" s="288" t="s">
        <v>30</v>
      </c>
      <c r="W17" s="289"/>
      <c r="X17" s="289"/>
      <c r="Y17" s="289"/>
      <c r="Z17" s="290"/>
      <c r="AA17" s="297" t="s">
        <v>30</v>
      </c>
      <c r="AB17" s="298"/>
      <c r="AC17" s="298"/>
      <c r="AD17" s="298"/>
      <c r="AE17" s="299"/>
      <c r="AF17" s="291" t="s">
        <v>30</v>
      </c>
      <c r="AG17" s="292"/>
      <c r="AH17" s="292"/>
      <c r="AI17" s="292"/>
      <c r="AJ17" s="293"/>
      <c r="AK17" s="297" t="s">
        <v>30</v>
      </c>
      <c r="AL17" s="298"/>
      <c r="AM17" s="298"/>
      <c r="AN17" s="298"/>
      <c r="AO17" s="299"/>
      <c r="AP17" s="279" t="s">
        <v>30</v>
      </c>
      <c r="AQ17" s="280"/>
      <c r="AR17" s="280"/>
      <c r="AS17" s="280"/>
      <c r="AT17" s="281"/>
      <c r="AU17" s="10"/>
      <c r="AV17" s="10"/>
      <c r="AW17" s="10"/>
    </row>
    <row r="18" spans="1:49" s="11" customFormat="1" ht="21" customHeight="1">
      <c r="A18" s="277"/>
      <c r="B18" s="278"/>
      <c r="C18" s="274"/>
      <c r="D18" s="274"/>
      <c r="E18" s="274"/>
      <c r="F18" s="274"/>
      <c r="G18" s="274"/>
      <c r="H18" s="274"/>
      <c r="I18" s="274"/>
      <c r="J18" s="274"/>
      <c r="K18" s="274"/>
      <c r="L18" s="274"/>
      <c r="M18" s="274"/>
      <c r="N18" s="274"/>
      <c r="O18" s="274"/>
      <c r="P18" s="309"/>
      <c r="Q18" s="312"/>
      <c r="R18" s="313"/>
      <c r="S18" s="313"/>
      <c r="T18" s="313"/>
      <c r="U18" s="314"/>
      <c r="V18" s="285" t="s">
        <v>31</v>
      </c>
      <c r="W18" s="286"/>
      <c r="X18" s="286"/>
      <c r="Y18" s="286"/>
      <c r="Z18" s="287"/>
      <c r="AA18" s="300" t="s">
        <v>32</v>
      </c>
      <c r="AB18" s="301"/>
      <c r="AC18" s="301"/>
      <c r="AD18" s="301"/>
      <c r="AE18" s="302"/>
      <c r="AF18" s="294" t="s">
        <v>33</v>
      </c>
      <c r="AG18" s="295"/>
      <c r="AH18" s="295"/>
      <c r="AI18" s="295"/>
      <c r="AJ18" s="296"/>
      <c r="AK18" s="300" t="s">
        <v>34</v>
      </c>
      <c r="AL18" s="301"/>
      <c r="AM18" s="301"/>
      <c r="AN18" s="301"/>
      <c r="AO18" s="302"/>
      <c r="AP18" s="282" t="s">
        <v>35</v>
      </c>
      <c r="AQ18" s="283"/>
      <c r="AR18" s="283"/>
      <c r="AS18" s="283"/>
      <c r="AT18" s="284"/>
      <c r="AU18" s="10"/>
      <c r="AV18" s="10"/>
      <c r="AW18" s="10"/>
    </row>
    <row r="19" spans="1:49" s="10" customFormat="1" ht="56.25" customHeight="1">
      <c r="A19" s="236" t="s">
        <v>36</v>
      </c>
      <c r="B19" s="237" t="s">
        <v>37</v>
      </c>
      <c r="C19" s="274"/>
      <c r="D19" s="237" t="s">
        <v>38</v>
      </c>
      <c r="E19" s="237" t="s">
        <v>39</v>
      </c>
      <c r="F19" s="237" t="s">
        <v>40</v>
      </c>
      <c r="G19" s="237" t="s">
        <v>41</v>
      </c>
      <c r="H19" s="237" t="s">
        <v>42</v>
      </c>
      <c r="I19" s="237" t="s">
        <v>43</v>
      </c>
      <c r="J19" s="237" t="s">
        <v>44</v>
      </c>
      <c r="K19" s="237" t="s">
        <v>45</v>
      </c>
      <c r="L19" s="237" t="s">
        <v>46</v>
      </c>
      <c r="M19" s="237" t="s">
        <v>47</v>
      </c>
      <c r="N19" s="237" t="s">
        <v>48</v>
      </c>
      <c r="O19" s="237" t="s">
        <v>49</v>
      </c>
      <c r="P19" s="164" t="s">
        <v>50</v>
      </c>
      <c r="Q19" s="225" t="s">
        <v>51</v>
      </c>
      <c r="R19" s="222" t="s">
        <v>52</v>
      </c>
      <c r="S19" s="222" t="s">
        <v>53</v>
      </c>
      <c r="T19" s="222" t="s">
        <v>54</v>
      </c>
      <c r="U19" s="314"/>
      <c r="V19" s="218" t="s">
        <v>55</v>
      </c>
      <c r="W19" s="215" t="s">
        <v>56</v>
      </c>
      <c r="X19" s="216" t="s">
        <v>57</v>
      </c>
      <c r="Y19" s="215" t="s">
        <v>58</v>
      </c>
      <c r="Z19" s="217" t="s">
        <v>59</v>
      </c>
      <c r="AA19" s="201" t="s">
        <v>55</v>
      </c>
      <c r="AB19" s="89" t="s">
        <v>56</v>
      </c>
      <c r="AC19" s="234" t="s">
        <v>57</v>
      </c>
      <c r="AD19" s="212" t="s">
        <v>58</v>
      </c>
      <c r="AE19" s="213" t="s">
        <v>59</v>
      </c>
      <c r="AF19" s="238" t="s">
        <v>55</v>
      </c>
      <c r="AG19" s="239" t="s">
        <v>56</v>
      </c>
      <c r="AH19" s="239" t="s">
        <v>60</v>
      </c>
      <c r="AI19" s="239" t="s">
        <v>58</v>
      </c>
      <c r="AJ19" s="240" t="s">
        <v>59</v>
      </c>
      <c r="AK19" s="201" t="s">
        <v>55</v>
      </c>
      <c r="AL19" s="89" t="s">
        <v>56</v>
      </c>
      <c r="AM19" s="89" t="s">
        <v>57</v>
      </c>
      <c r="AN19" s="89" t="s">
        <v>58</v>
      </c>
      <c r="AO19" s="113" t="s">
        <v>59</v>
      </c>
      <c r="AP19" s="77" t="s">
        <v>41</v>
      </c>
      <c r="AQ19" s="180" t="s">
        <v>55</v>
      </c>
      <c r="AR19" s="180" t="s">
        <v>56</v>
      </c>
      <c r="AS19" s="180" t="s">
        <v>57</v>
      </c>
      <c r="AT19" s="235" t="s">
        <v>61</v>
      </c>
    </row>
    <row r="20" spans="1:49" ht="193.5" customHeight="1">
      <c r="A20" s="16">
        <v>7</v>
      </c>
      <c r="B20" s="9" t="s">
        <v>62</v>
      </c>
      <c r="C20" s="1" t="s">
        <v>63</v>
      </c>
      <c r="D20" s="154" t="s">
        <v>64</v>
      </c>
      <c r="E20" s="155">
        <v>5.33E-2</v>
      </c>
      <c r="F20" s="18" t="s">
        <v>65</v>
      </c>
      <c r="G20" s="19" t="s">
        <v>66</v>
      </c>
      <c r="H20" s="19" t="s">
        <v>67</v>
      </c>
      <c r="I20" s="156" t="s">
        <v>68</v>
      </c>
      <c r="J20" s="46" t="s">
        <v>69</v>
      </c>
      <c r="K20" s="47" t="s">
        <v>70</v>
      </c>
      <c r="L20" s="242">
        <v>0</v>
      </c>
      <c r="M20" s="242">
        <v>0</v>
      </c>
      <c r="N20" s="157">
        <v>0</v>
      </c>
      <c r="O20" s="242">
        <v>1</v>
      </c>
      <c r="P20" s="243">
        <v>1</v>
      </c>
      <c r="Q20" s="149" t="s">
        <v>71</v>
      </c>
      <c r="R20" s="1" t="s">
        <v>72</v>
      </c>
      <c r="S20" s="1" t="s">
        <v>73</v>
      </c>
      <c r="T20" s="1" t="s">
        <v>74</v>
      </c>
      <c r="U20" s="223" t="str">
        <f>IF(Q20="EFICACIA","SI","NO")</f>
        <v>SI</v>
      </c>
      <c r="V20" s="83" t="s">
        <v>75</v>
      </c>
      <c r="W20" s="8" t="s">
        <v>75</v>
      </c>
      <c r="X20" s="8" t="s">
        <v>75</v>
      </c>
      <c r="Y20" s="8" t="s">
        <v>75</v>
      </c>
      <c r="Z20" s="22" t="s">
        <v>75</v>
      </c>
      <c r="AA20" s="85" t="s">
        <v>75</v>
      </c>
      <c r="AB20" s="53" t="s">
        <v>75</v>
      </c>
      <c r="AC20" s="56" t="s">
        <v>75</v>
      </c>
      <c r="AD20" s="42" t="s">
        <v>75</v>
      </c>
      <c r="AE20" s="43" t="s">
        <v>75</v>
      </c>
      <c r="AF20" s="83" t="s">
        <v>75</v>
      </c>
      <c r="AG20" s="8" t="s">
        <v>75</v>
      </c>
      <c r="AH20" s="71" t="s">
        <v>75</v>
      </c>
      <c r="AI20" s="8" t="s">
        <v>75</v>
      </c>
      <c r="AJ20" s="22" t="s">
        <v>75</v>
      </c>
      <c r="AK20" s="83">
        <f>O20</f>
        <v>1</v>
      </c>
      <c r="AL20" s="53">
        <v>1</v>
      </c>
      <c r="AM20" s="62">
        <v>1</v>
      </c>
      <c r="AN20" s="42" t="s">
        <v>76</v>
      </c>
      <c r="AO20" s="106" t="s">
        <v>77</v>
      </c>
      <c r="AP20" s="120" t="str">
        <f>G20</f>
        <v>Línea base construida</v>
      </c>
      <c r="AQ20" s="244">
        <v>1</v>
      </c>
      <c r="AR20" s="73">
        <v>1</v>
      </c>
      <c r="AS20" s="121">
        <v>1</v>
      </c>
      <c r="AT20" s="122" t="s">
        <v>78</v>
      </c>
    </row>
    <row r="21" spans="1:49" ht="141" customHeight="1">
      <c r="A21" s="16">
        <v>7</v>
      </c>
      <c r="B21" s="9" t="s">
        <v>62</v>
      </c>
      <c r="C21" s="1" t="s">
        <v>63</v>
      </c>
      <c r="D21" s="158" t="s">
        <v>79</v>
      </c>
      <c r="E21" s="155">
        <v>5.33E-2</v>
      </c>
      <c r="F21" s="18" t="s">
        <v>65</v>
      </c>
      <c r="G21" s="19" t="s">
        <v>66</v>
      </c>
      <c r="H21" s="19" t="s">
        <v>80</v>
      </c>
      <c r="I21" s="156" t="s">
        <v>68</v>
      </c>
      <c r="J21" s="46" t="s">
        <v>69</v>
      </c>
      <c r="K21" s="47" t="s">
        <v>81</v>
      </c>
      <c r="L21" s="242">
        <v>0</v>
      </c>
      <c r="M21" s="242">
        <v>0</v>
      </c>
      <c r="N21" s="242">
        <v>1</v>
      </c>
      <c r="O21" s="242">
        <v>0</v>
      </c>
      <c r="P21" s="165">
        <v>1</v>
      </c>
      <c r="Q21" s="149" t="s">
        <v>71</v>
      </c>
      <c r="R21" s="1" t="s">
        <v>72</v>
      </c>
      <c r="S21" s="1" t="s">
        <v>73</v>
      </c>
      <c r="T21" s="1" t="s">
        <v>82</v>
      </c>
      <c r="U21" s="223" t="str">
        <f t="shared" ref="U21:U34" si="0">IF(Q21="EFICACIA","SI","NO")</f>
        <v>SI</v>
      </c>
      <c r="V21" s="83" t="s">
        <v>75</v>
      </c>
      <c r="W21" s="8" t="s">
        <v>75</v>
      </c>
      <c r="X21" s="8" t="s">
        <v>75</v>
      </c>
      <c r="Y21" s="8" t="s">
        <v>75</v>
      </c>
      <c r="Z21" s="22" t="s">
        <v>75</v>
      </c>
      <c r="AA21" s="85" t="s">
        <v>75</v>
      </c>
      <c r="AB21" s="53" t="s">
        <v>75</v>
      </c>
      <c r="AC21" s="56" t="s">
        <v>75</v>
      </c>
      <c r="AD21" s="42" t="s">
        <v>75</v>
      </c>
      <c r="AE21" s="43" t="s">
        <v>75</v>
      </c>
      <c r="AF21" s="83">
        <v>1</v>
      </c>
      <c r="AG21" s="53">
        <v>1</v>
      </c>
      <c r="AH21" s="62">
        <v>1</v>
      </c>
      <c r="AI21" s="42" t="s">
        <v>83</v>
      </c>
      <c r="AJ21" s="43" t="s">
        <v>84</v>
      </c>
      <c r="AK21" s="83">
        <f t="shared" ref="AK21:AK41" si="1">O21</f>
        <v>0</v>
      </c>
      <c r="AL21" s="53" t="s">
        <v>75</v>
      </c>
      <c r="AM21" s="56" t="s">
        <v>75</v>
      </c>
      <c r="AN21" s="53" t="s">
        <v>75</v>
      </c>
      <c r="AO21" s="106" t="s">
        <v>75</v>
      </c>
      <c r="AP21" s="120" t="str">
        <f t="shared" ref="AP21:AP29" si="2">G21</f>
        <v>Línea base construida</v>
      </c>
      <c r="AQ21" s="244">
        <v>1</v>
      </c>
      <c r="AR21" s="244">
        <v>1</v>
      </c>
      <c r="AS21" s="121">
        <v>1</v>
      </c>
      <c r="AT21" s="43" t="s">
        <v>83</v>
      </c>
    </row>
    <row r="22" spans="1:49" ht="120">
      <c r="A22" s="16">
        <v>6</v>
      </c>
      <c r="B22" s="9" t="s">
        <v>85</v>
      </c>
      <c r="C22" s="1" t="s">
        <v>63</v>
      </c>
      <c r="D22" s="158" t="s">
        <v>86</v>
      </c>
      <c r="E22" s="155">
        <v>5.33E-2</v>
      </c>
      <c r="F22" s="8" t="s">
        <v>87</v>
      </c>
      <c r="G22" s="1" t="s">
        <v>88</v>
      </c>
      <c r="H22" s="1" t="s">
        <v>89</v>
      </c>
      <c r="I22" s="32" t="s">
        <v>90</v>
      </c>
      <c r="J22" s="26" t="s">
        <v>91</v>
      </c>
      <c r="K22" s="14" t="s">
        <v>92</v>
      </c>
      <c r="L22" s="108">
        <v>0</v>
      </c>
      <c r="M22" s="107">
        <v>1</v>
      </c>
      <c r="N22" s="107">
        <v>1</v>
      </c>
      <c r="O22" s="107">
        <v>1</v>
      </c>
      <c r="P22" s="166">
        <v>1</v>
      </c>
      <c r="Q22" s="149" t="s">
        <v>71</v>
      </c>
      <c r="R22" s="1" t="s">
        <v>93</v>
      </c>
      <c r="S22" s="1" t="s">
        <v>73</v>
      </c>
      <c r="T22" s="1"/>
      <c r="U22" s="223" t="str">
        <f t="shared" si="0"/>
        <v>SI</v>
      </c>
      <c r="V22" s="83" t="s">
        <v>75</v>
      </c>
      <c r="W22" s="8" t="s">
        <v>75</v>
      </c>
      <c r="X22" s="8" t="s">
        <v>75</v>
      </c>
      <c r="Y22" s="8" t="s">
        <v>75</v>
      </c>
      <c r="Z22" s="22" t="s">
        <v>75</v>
      </c>
      <c r="AA22" s="203">
        <v>1</v>
      </c>
      <c r="AB22" s="80">
        <v>1</v>
      </c>
      <c r="AC22" s="90">
        <v>1</v>
      </c>
      <c r="AD22" s="42" t="s">
        <v>94</v>
      </c>
      <c r="AE22" s="43" t="s">
        <v>95</v>
      </c>
      <c r="AF22" s="203">
        <v>1</v>
      </c>
      <c r="AG22" s="80">
        <v>1</v>
      </c>
      <c r="AH22" s="62">
        <v>1</v>
      </c>
      <c r="AI22" s="42" t="s">
        <v>96</v>
      </c>
      <c r="AJ22" s="43" t="s">
        <v>97</v>
      </c>
      <c r="AK22" s="202">
        <v>1</v>
      </c>
      <c r="AL22" s="72">
        <v>1</v>
      </c>
      <c r="AM22" s="62">
        <v>1</v>
      </c>
      <c r="AN22" s="42" t="s">
        <v>96</v>
      </c>
      <c r="AO22" s="106" t="s">
        <v>97</v>
      </c>
      <c r="AP22" s="120" t="str">
        <f t="shared" si="2"/>
        <v xml:space="preserve">Porcentaje de cumplimiento del Plan de Acción para la implementación de los presupuestos participativos </v>
      </c>
      <c r="AQ22" s="123">
        <v>1</v>
      </c>
      <c r="AR22" s="124">
        <v>1</v>
      </c>
      <c r="AS22" s="121">
        <v>1</v>
      </c>
      <c r="AT22" s="122" t="s">
        <v>98</v>
      </c>
    </row>
    <row r="23" spans="1:49" ht="120">
      <c r="A23" s="16">
        <v>6</v>
      </c>
      <c r="B23" s="9" t="s">
        <v>85</v>
      </c>
      <c r="C23" s="1" t="s">
        <v>63</v>
      </c>
      <c r="D23" s="159" t="s">
        <v>99</v>
      </c>
      <c r="E23" s="155">
        <v>5.33E-2</v>
      </c>
      <c r="F23" s="8" t="s">
        <v>87</v>
      </c>
      <c r="G23" s="1" t="s">
        <v>100</v>
      </c>
      <c r="H23" s="1" t="s">
        <v>101</v>
      </c>
      <c r="I23" s="27">
        <v>0.84299999999999997</v>
      </c>
      <c r="J23" s="26" t="s">
        <v>102</v>
      </c>
      <c r="K23" s="14" t="s">
        <v>103</v>
      </c>
      <c r="L23" s="108">
        <v>0</v>
      </c>
      <c r="M23" s="38">
        <v>0</v>
      </c>
      <c r="N23" s="38">
        <v>0</v>
      </c>
      <c r="O23" s="109">
        <v>0.9</v>
      </c>
      <c r="P23" s="166">
        <v>0.9</v>
      </c>
      <c r="Q23" s="149" t="s">
        <v>71</v>
      </c>
      <c r="R23" s="1" t="s">
        <v>104</v>
      </c>
      <c r="S23" s="1" t="s">
        <v>73</v>
      </c>
      <c r="T23" s="1"/>
      <c r="U23" s="223" t="str">
        <f t="shared" si="0"/>
        <v>SI</v>
      </c>
      <c r="V23" s="83" t="s">
        <v>75</v>
      </c>
      <c r="W23" s="8" t="s">
        <v>75</v>
      </c>
      <c r="X23" s="8" t="s">
        <v>75</v>
      </c>
      <c r="Y23" s="8" t="s">
        <v>75</v>
      </c>
      <c r="Z23" s="22" t="s">
        <v>75</v>
      </c>
      <c r="AA23" s="85" t="s">
        <v>75</v>
      </c>
      <c r="AB23" s="53" t="s">
        <v>75</v>
      </c>
      <c r="AC23" s="56" t="s">
        <v>75</v>
      </c>
      <c r="AD23" s="42" t="s">
        <v>75</v>
      </c>
      <c r="AE23" s="43" t="s">
        <v>75</v>
      </c>
      <c r="AF23" s="83" t="s">
        <v>75</v>
      </c>
      <c r="AG23" s="8" t="s">
        <v>75</v>
      </c>
      <c r="AH23" s="71" t="s">
        <v>75</v>
      </c>
      <c r="AI23" s="8" t="s">
        <v>75</v>
      </c>
      <c r="AJ23" s="22" t="s">
        <v>75</v>
      </c>
      <c r="AK23" s="202">
        <f t="shared" si="1"/>
        <v>0.9</v>
      </c>
      <c r="AL23" s="181"/>
      <c r="AM23" s="229"/>
      <c r="AN23" s="182" t="s">
        <v>105</v>
      </c>
      <c r="AO23" s="106" t="s">
        <v>106</v>
      </c>
      <c r="AP23" s="120" t="str">
        <f t="shared" si="2"/>
        <v xml:space="preserve">Porcentaje de cumplimiento físico acumulado del Plan de Desarrollo Local </v>
      </c>
      <c r="AQ23" s="125"/>
      <c r="AR23" s="125"/>
      <c r="AS23" s="126"/>
      <c r="AT23" s="122" t="s">
        <v>107</v>
      </c>
    </row>
    <row r="24" spans="1:49" ht="120">
      <c r="A24" s="16">
        <v>6</v>
      </c>
      <c r="B24" s="9" t="s">
        <v>85</v>
      </c>
      <c r="C24" s="1" t="s">
        <v>108</v>
      </c>
      <c r="D24" s="1" t="s">
        <v>109</v>
      </c>
      <c r="E24" s="155">
        <v>5.33E-2</v>
      </c>
      <c r="F24" s="8" t="s">
        <v>65</v>
      </c>
      <c r="G24" s="1" t="s">
        <v>110</v>
      </c>
      <c r="H24" s="1" t="s">
        <v>111</v>
      </c>
      <c r="I24" s="28" t="s">
        <v>112</v>
      </c>
      <c r="J24" s="26" t="s">
        <v>102</v>
      </c>
      <c r="K24" s="14" t="s">
        <v>113</v>
      </c>
      <c r="L24" s="110">
        <v>0</v>
      </c>
      <c r="M24" s="107">
        <v>0.2</v>
      </c>
      <c r="N24" s="38">
        <v>0</v>
      </c>
      <c r="O24" s="107">
        <v>0.92</v>
      </c>
      <c r="P24" s="166">
        <v>0.92</v>
      </c>
      <c r="Q24" s="149" t="s">
        <v>71</v>
      </c>
      <c r="R24" s="1" t="s">
        <v>114</v>
      </c>
      <c r="S24" s="1" t="s">
        <v>115</v>
      </c>
      <c r="T24" s="1"/>
      <c r="U24" s="223" t="str">
        <f t="shared" si="0"/>
        <v>SI</v>
      </c>
      <c r="V24" s="83" t="s">
        <v>75</v>
      </c>
      <c r="W24" s="8" t="s">
        <v>75</v>
      </c>
      <c r="X24" s="8" t="s">
        <v>75</v>
      </c>
      <c r="Y24" s="8" t="s">
        <v>75</v>
      </c>
      <c r="Z24" s="22" t="s">
        <v>75</v>
      </c>
      <c r="AA24" s="84">
        <f t="shared" ref="AA24:AA34" si="3">M24</f>
        <v>0.2</v>
      </c>
      <c r="AB24" s="60">
        <v>7.0400000000000004E-2</v>
      </c>
      <c r="AC24" s="57">
        <f>AB24/AA24</f>
        <v>0.35199999999999998</v>
      </c>
      <c r="AD24" s="42" t="s">
        <v>116</v>
      </c>
      <c r="AE24" s="43" t="s">
        <v>117</v>
      </c>
      <c r="AF24" s="83" t="s">
        <v>75</v>
      </c>
      <c r="AG24" s="8" t="s">
        <v>75</v>
      </c>
      <c r="AH24" s="71" t="s">
        <v>75</v>
      </c>
      <c r="AI24" s="8" t="s">
        <v>75</v>
      </c>
      <c r="AJ24" s="22" t="s">
        <v>75</v>
      </c>
      <c r="AK24" s="202">
        <f t="shared" si="1"/>
        <v>0.92</v>
      </c>
      <c r="AL24" s="72">
        <v>0.95</v>
      </c>
      <c r="AM24" s="62">
        <v>1</v>
      </c>
      <c r="AN24" s="42" t="s">
        <v>118</v>
      </c>
      <c r="AO24" s="22" t="s">
        <v>114</v>
      </c>
      <c r="AP24" s="120" t="str">
        <f t="shared" si="2"/>
        <v>Porcentaje de compromiso del presupuesto de inversión directa de la vigencia 2020</v>
      </c>
      <c r="AQ24" s="127">
        <v>0.92</v>
      </c>
      <c r="AR24" s="124">
        <v>0.95</v>
      </c>
      <c r="AS24" s="128">
        <v>1</v>
      </c>
      <c r="AT24" s="43" t="s">
        <v>118</v>
      </c>
    </row>
    <row r="25" spans="1:49" ht="120">
      <c r="A25" s="16">
        <v>6</v>
      </c>
      <c r="B25" s="9" t="s">
        <v>85</v>
      </c>
      <c r="C25" s="1" t="s">
        <v>108</v>
      </c>
      <c r="D25" s="1" t="s">
        <v>119</v>
      </c>
      <c r="E25" s="155">
        <v>5.33E-2</v>
      </c>
      <c r="F25" s="8" t="s">
        <v>65</v>
      </c>
      <c r="G25" s="1" t="s">
        <v>120</v>
      </c>
      <c r="H25" s="1" t="s">
        <v>121</v>
      </c>
      <c r="I25" s="29">
        <v>29.82</v>
      </c>
      <c r="J25" s="26" t="s">
        <v>102</v>
      </c>
      <c r="K25" s="14" t="s">
        <v>122</v>
      </c>
      <c r="L25" s="110">
        <v>0</v>
      </c>
      <c r="M25" s="38">
        <v>0</v>
      </c>
      <c r="N25" s="38">
        <v>0</v>
      </c>
      <c r="O25" s="107">
        <v>0.25</v>
      </c>
      <c r="P25" s="166">
        <v>0.25</v>
      </c>
      <c r="Q25" s="149" t="s">
        <v>71</v>
      </c>
      <c r="R25" s="1" t="s">
        <v>114</v>
      </c>
      <c r="S25" s="1" t="s">
        <v>115</v>
      </c>
      <c r="T25" s="1"/>
      <c r="U25" s="223" t="str">
        <f t="shared" si="0"/>
        <v>SI</v>
      </c>
      <c r="V25" s="83" t="s">
        <v>75</v>
      </c>
      <c r="W25" s="8" t="s">
        <v>75</v>
      </c>
      <c r="X25" s="8" t="s">
        <v>75</v>
      </c>
      <c r="Y25" s="8" t="s">
        <v>75</v>
      </c>
      <c r="Z25" s="22" t="s">
        <v>75</v>
      </c>
      <c r="AA25" s="85" t="s">
        <v>75</v>
      </c>
      <c r="AB25" s="53" t="s">
        <v>75</v>
      </c>
      <c r="AC25" s="56" t="s">
        <v>75</v>
      </c>
      <c r="AD25" s="42" t="s">
        <v>75</v>
      </c>
      <c r="AE25" s="43" t="s">
        <v>75</v>
      </c>
      <c r="AF25" s="83" t="s">
        <v>75</v>
      </c>
      <c r="AG25" s="8" t="s">
        <v>75</v>
      </c>
      <c r="AH25" s="71" t="s">
        <v>75</v>
      </c>
      <c r="AI25" s="8" t="s">
        <v>75</v>
      </c>
      <c r="AJ25" s="22" t="s">
        <v>75</v>
      </c>
      <c r="AK25" s="202">
        <f t="shared" si="1"/>
        <v>0.25</v>
      </c>
      <c r="AL25" s="53" t="s">
        <v>123</v>
      </c>
      <c r="AM25" s="62">
        <v>1</v>
      </c>
      <c r="AN25" s="42" t="s">
        <v>124</v>
      </c>
      <c r="AO25" s="22" t="s">
        <v>114</v>
      </c>
      <c r="AP25" s="120" t="str">
        <f t="shared" si="2"/>
        <v>Porcentaje de Giros de la Vigencia 2019</v>
      </c>
      <c r="AQ25" s="107" t="str">
        <f t="shared" ref="AQ25:AQ27" si="4">U25</f>
        <v>SI</v>
      </c>
      <c r="AR25" s="53" t="s">
        <v>123</v>
      </c>
      <c r="AS25" s="62">
        <v>1</v>
      </c>
      <c r="AT25" s="43" t="s">
        <v>124</v>
      </c>
    </row>
    <row r="26" spans="1:49" ht="120">
      <c r="A26" s="16">
        <v>6</v>
      </c>
      <c r="B26" s="9" t="s">
        <v>85</v>
      </c>
      <c r="C26" s="1" t="s">
        <v>108</v>
      </c>
      <c r="D26" s="1" t="s">
        <v>125</v>
      </c>
      <c r="E26" s="155">
        <v>5.33E-2</v>
      </c>
      <c r="F26" s="8" t="s">
        <v>65</v>
      </c>
      <c r="G26" s="1" t="s">
        <v>126</v>
      </c>
      <c r="H26" s="1" t="s">
        <v>127</v>
      </c>
      <c r="I26" s="25">
        <v>79.69</v>
      </c>
      <c r="J26" s="26" t="s">
        <v>102</v>
      </c>
      <c r="K26" s="14" t="s">
        <v>128</v>
      </c>
      <c r="L26" s="110">
        <v>0</v>
      </c>
      <c r="M26" s="38">
        <v>0</v>
      </c>
      <c r="N26" s="38">
        <v>0</v>
      </c>
      <c r="O26" s="109">
        <v>0.6</v>
      </c>
      <c r="P26" s="167">
        <v>0.6</v>
      </c>
      <c r="Q26" s="149" t="s">
        <v>71</v>
      </c>
      <c r="R26" s="1" t="s">
        <v>114</v>
      </c>
      <c r="S26" s="1" t="s">
        <v>115</v>
      </c>
      <c r="T26" s="1"/>
      <c r="U26" s="223" t="str">
        <f t="shared" si="0"/>
        <v>SI</v>
      </c>
      <c r="V26" s="83" t="s">
        <v>75</v>
      </c>
      <c r="W26" s="8" t="s">
        <v>75</v>
      </c>
      <c r="X26" s="8" t="s">
        <v>75</v>
      </c>
      <c r="Y26" s="8" t="s">
        <v>75</v>
      </c>
      <c r="Z26" s="22" t="s">
        <v>75</v>
      </c>
      <c r="AA26" s="85" t="s">
        <v>75</v>
      </c>
      <c r="AB26" s="53" t="s">
        <v>75</v>
      </c>
      <c r="AC26" s="56" t="s">
        <v>75</v>
      </c>
      <c r="AD26" s="42" t="s">
        <v>75</v>
      </c>
      <c r="AE26" s="43" t="s">
        <v>75</v>
      </c>
      <c r="AF26" s="83" t="s">
        <v>75</v>
      </c>
      <c r="AG26" s="8" t="s">
        <v>75</v>
      </c>
      <c r="AH26" s="71" t="s">
        <v>75</v>
      </c>
      <c r="AI26" s="8" t="s">
        <v>75</v>
      </c>
      <c r="AJ26" s="22" t="s">
        <v>75</v>
      </c>
      <c r="AK26" s="202">
        <f t="shared" si="1"/>
        <v>0.6</v>
      </c>
      <c r="AL26" s="107" t="s">
        <v>129</v>
      </c>
      <c r="AM26" s="62">
        <v>1</v>
      </c>
      <c r="AN26" s="42" t="s">
        <v>130</v>
      </c>
      <c r="AO26" s="22" t="s">
        <v>114</v>
      </c>
      <c r="AP26" s="120" t="str">
        <f t="shared" si="2"/>
        <v>Porcentaje de Giros de Obligaciones por Pagar 2019 y anteriores</v>
      </c>
      <c r="AQ26" s="107" t="str">
        <f t="shared" si="4"/>
        <v>SI</v>
      </c>
      <c r="AR26" s="107" t="s">
        <v>129</v>
      </c>
      <c r="AS26" s="62">
        <v>1</v>
      </c>
      <c r="AT26" s="43" t="s">
        <v>130</v>
      </c>
    </row>
    <row r="27" spans="1:49" ht="120">
      <c r="A27" s="16">
        <v>6</v>
      </c>
      <c r="B27" s="9" t="s">
        <v>85</v>
      </c>
      <c r="C27" s="1" t="s">
        <v>108</v>
      </c>
      <c r="D27" s="19" t="s">
        <v>131</v>
      </c>
      <c r="E27" s="155">
        <v>5.33E-2</v>
      </c>
      <c r="F27" s="8" t="s">
        <v>65</v>
      </c>
      <c r="G27" s="1" t="s">
        <v>132</v>
      </c>
      <c r="H27" s="1" t="s">
        <v>133</v>
      </c>
      <c r="I27" s="25">
        <v>44.49</v>
      </c>
      <c r="J27" s="26" t="s">
        <v>102</v>
      </c>
      <c r="K27" s="14" t="s">
        <v>134</v>
      </c>
      <c r="L27" s="110">
        <v>0</v>
      </c>
      <c r="M27" s="38">
        <v>0</v>
      </c>
      <c r="N27" s="38">
        <v>0</v>
      </c>
      <c r="O27" s="109">
        <v>0.6</v>
      </c>
      <c r="P27" s="167">
        <v>0.6</v>
      </c>
      <c r="Q27" s="149" t="s">
        <v>71</v>
      </c>
      <c r="R27" s="1" t="s">
        <v>114</v>
      </c>
      <c r="S27" s="1" t="s">
        <v>115</v>
      </c>
      <c r="T27" s="1"/>
      <c r="U27" s="223" t="str">
        <f t="shared" si="0"/>
        <v>SI</v>
      </c>
      <c r="V27" s="83" t="s">
        <v>75</v>
      </c>
      <c r="W27" s="8" t="s">
        <v>75</v>
      </c>
      <c r="X27" s="8" t="s">
        <v>75</v>
      </c>
      <c r="Y27" s="8" t="s">
        <v>75</v>
      </c>
      <c r="Z27" s="22" t="s">
        <v>75</v>
      </c>
      <c r="AA27" s="85" t="s">
        <v>75</v>
      </c>
      <c r="AB27" s="53" t="s">
        <v>75</v>
      </c>
      <c r="AC27" s="56" t="s">
        <v>75</v>
      </c>
      <c r="AD27" s="42" t="s">
        <v>75</v>
      </c>
      <c r="AE27" s="43" t="s">
        <v>75</v>
      </c>
      <c r="AF27" s="83" t="s">
        <v>75</v>
      </c>
      <c r="AG27" s="8" t="s">
        <v>75</v>
      </c>
      <c r="AH27" s="71" t="s">
        <v>75</v>
      </c>
      <c r="AI27" s="8" t="s">
        <v>75</v>
      </c>
      <c r="AJ27" s="22" t="s">
        <v>75</v>
      </c>
      <c r="AK27" s="202">
        <f t="shared" si="1"/>
        <v>0.6</v>
      </c>
      <c r="AL27" s="105">
        <v>0.79339999999999999</v>
      </c>
      <c r="AM27" s="62">
        <v>1</v>
      </c>
      <c r="AN27" s="42" t="s">
        <v>135</v>
      </c>
      <c r="AO27" s="22" t="s">
        <v>114</v>
      </c>
      <c r="AP27" s="120" t="str">
        <f t="shared" si="2"/>
        <v xml:space="preserve">Porcentaje de Giros de Obligaciones por Pagar </v>
      </c>
      <c r="AQ27" s="107" t="str">
        <f t="shared" si="4"/>
        <v>SI</v>
      </c>
      <c r="AR27" s="105">
        <v>0.79339999999999999</v>
      </c>
      <c r="AS27" s="62">
        <v>1</v>
      </c>
      <c r="AT27" s="43" t="s">
        <v>135</v>
      </c>
    </row>
    <row r="28" spans="1:49" ht="317.25" customHeight="1">
      <c r="A28" s="16">
        <v>6</v>
      </c>
      <c r="B28" s="9" t="s">
        <v>85</v>
      </c>
      <c r="C28" s="1" t="s">
        <v>108</v>
      </c>
      <c r="D28" s="1" t="s">
        <v>136</v>
      </c>
      <c r="E28" s="155">
        <v>5.33E-2</v>
      </c>
      <c r="F28" s="8" t="s">
        <v>87</v>
      </c>
      <c r="G28" s="1" t="s">
        <v>137</v>
      </c>
      <c r="H28" s="14" t="s">
        <v>89</v>
      </c>
      <c r="I28" s="28" t="s">
        <v>90</v>
      </c>
      <c r="J28" s="26" t="s">
        <v>91</v>
      </c>
      <c r="K28" s="14" t="s">
        <v>92</v>
      </c>
      <c r="L28" s="107">
        <v>0</v>
      </c>
      <c r="M28" s="107">
        <v>1</v>
      </c>
      <c r="N28" s="107">
        <v>1</v>
      </c>
      <c r="O28" s="107">
        <v>1</v>
      </c>
      <c r="P28" s="166">
        <v>1</v>
      </c>
      <c r="Q28" s="149" t="s">
        <v>71</v>
      </c>
      <c r="R28" s="1" t="s">
        <v>138</v>
      </c>
      <c r="S28" s="1" t="s">
        <v>139</v>
      </c>
      <c r="T28" s="1"/>
      <c r="U28" s="223" t="str">
        <f t="shared" si="0"/>
        <v>SI</v>
      </c>
      <c r="V28" s="83" t="s">
        <v>75</v>
      </c>
      <c r="W28" s="8" t="s">
        <v>75</v>
      </c>
      <c r="X28" s="8" t="s">
        <v>75</v>
      </c>
      <c r="Y28" s="8" t="s">
        <v>75</v>
      </c>
      <c r="Z28" s="22" t="s">
        <v>75</v>
      </c>
      <c r="AA28" s="84">
        <f t="shared" si="3"/>
        <v>1</v>
      </c>
      <c r="AB28" s="59">
        <v>1</v>
      </c>
      <c r="AC28" s="61">
        <v>1</v>
      </c>
      <c r="AD28" s="42" t="s">
        <v>140</v>
      </c>
      <c r="AE28" s="43" t="s">
        <v>141</v>
      </c>
      <c r="AF28" s="84">
        <f t="shared" ref="AF28:AF41" si="5">N28</f>
        <v>1</v>
      </c>
      <c r="AG28" s="72">
        <v>0.75</v>
      </c>
      <c r="AH28" s="62">
        <v>0.75</v>
      </c>
      <c r="AI28" s="42" t="s">
        <v>142</v>
      </c>
      <c r="AJ28" s="43" t="s">
        <v>143</v>
      </c>
      <c r="AK28" s="203">
        <v>1</v>
      </c>
      <c r="AL28" s="72">
        <v>1</v>
      </c>
      <c r="AM28" s="62">
        <v>1</v>
      </c>
      <c r="AN28" s="183" t="s">
        <v>144</v>
      </c>
      <c r="AO28" s="106" t="s">
        <v>143</v>
      </c>
      <c r="AP28" s="120" t="str">
        <f t="shared" si="2"/>
        <v>Porcentaje de ejecución del SIPSE local</v>
      </c>
      <c r="AQ28" s="123">
        <v>1</v>
      </c>
      <c r="AR28" s="123">
        <v>1</v>
      </c>
      <c r="AS28" s="129">
        <v>1</v>
      </c>
      <c r="AT28" s="130" t="s">
        <v>145</v>
      </c>
    </row>
    <row r="29" spans="1:49" ht="210.75" customHeight="1">
      <c r="A29" s="16">
        <v>6</v>
      </c>
      <c r="B29" s="9" t="s">
        <v>85</v>
      </c>
      <c r="C29" s="1" t="s">
        <v>108</v>
      </c>
      <c r="D29" s="1" t="s">
        <v>146</v>
      </c>
      <c r="E29" s="155">
        <v>5.33E-2</v>
      </c>
      <c r="F29" s="8" t="s">
        <v>65</v>
      </c>
      <c r="G29" s="1" t="s">
        <v>147</v>
      </c>
      <c r="H29" s="14" t="s">
        <v>89</v>
      </c>
      <c r="I29" s="25" t="s">
        <v>90</v>
      </c>
      <c r="J29" s="26" t="s">
        <v>91</v>
      </c>
      <c r="K29" s="14" t="s">
        <v>92</v>
      </c>
      <c r="L29" s="107">
        <v>0</v>
      </c>
      <c r="M29" s="107">
        <v>1</v>
      </c>
      <c r="N29" s="107">
        <v>1</v>
      </c>
      <c r="O29" s="107">
        <v>1</v>
      </c>
      <c r="P29" s="166">
        <v>1</v>
      </c>
      <c r="Q29" s="149" t="s">
        <v>71</v>
      </c>
      <c r="R29" s="1" t="s">
        <v>148</v>
      </c>
      <c r="S29" s="1" t="s">
        <v>149</v>
      </c>
      <c r="T29" s="1"/>
      <c r="U29" s="223" t="str">
        <f t="shared" si="0"/>
        <v>SI</v>
      </c>
      <c r="V29" s="83" t="s">
        <v>150</v>
      </c>
      <c r="W29" s="8" t="s">
        <v>150</v>
      </c>
      <c r="X29" s="8" t="s">
        <v>150</v>
      </c>
      <c r="Y29" s="8" t="s">
        <v>150</v>
      </c>
      <c r="Z29" s="22" t="s">
        <v>150</v>
      </c>
      <c r="AA29" s="84">
        <f t="shared" ref="AA29" si="6">M29</f>
        <v>1</v>
      </c>
      <c r="AB29" s="59">
        <v>1</v>
      </c>
      <c r="AC29" s="61">
        <v>1</v>
      </c>
      <c r="AD29" s="42" t="s">
        <v>151</v>
      </c>
      <c r="AE29" s="43" t="s">
        <v>152</v>
      </c>
      <c r="AF29" s="84">
        <f t="shared" si="5"/>
        <v>1</v>
      </c>
      <c r="AG29" s="59">
        <v>1</v>
      </c>
      <c r="AH29" s="62">
        <v>1</v>
      </c>
      <c r="AI29" s="42" t="s">
        <v>153</v>
      </c>
      <c r="AJ29" s="43" t="s">
        <v>154</v>
      </c>
      <c r="AK29" s="203">
        <v>1</v>
      </c>
      <c r="AL29" s="114">
        <v>1</v>
      </c>
      <c r="AM29" s="62">
        <v>1</v>
      </c>
      <c r="AN29" s="42" t="s">
        <v>155</v>
      </c>
      <c r="AO29" s="106" t="s">
        <v>156</v>
      </c>
      <c r="AP29" s="120" t="str">
        <f t="shared" si="2"/>
        <v>Porcentaje de avance acumulado en el cumplimiento del Plan de Sostenibilidad contable programado</v>
      </c>
      <c r="AQ29" s="124">
        <v>1</v>
      </c>
      <c r="AR29" s="124">
        <v>1</v>
      </c>
      <c r="AS29" s="128">
        <v>1</v>
      </c>
      <c r="AT29" s="130" t="s">
        <v>157</v>
      </c>
    </row>
    <row r="30" spans="1:49" customFormat="1" ht="122.25" customHeight="1">
      <c r="A30" s="16">
        <v>7</v>
      </c>
      <c r="B30" s="9" t="s">
        <v>62</v>
      </c>
      <c r="C30" s="1" t="s">
        <v>108</v>
      </c>
      <c r="D30" s="1" t="s">
        <v>158</v>
      </c>
      <c r="E30" s="155">
        <v>5.33E-2</v>
      </c>
      <c r="F30" s="8" t="s">
        <v>65</v>
      </c>
      <c r="G30" s="1" t="s">
        <v>159</v>
      </c>
      <c r="H30" s="14" t="s">
        <v>160</v>
      </c>
      <c r="I30" s="48" t="s">
        <v>90</v>
      </c>
      <c r="J30" s="46" t="s">
        <v>91</v>
      </c>
      <c r="K30" s="47" t="s">
        <v>103</v>
      </c>
      <c r="L30" s="111">
        <v>0</v>
      </c>
      <c r="M30" s="111">
        <v>0</v>
      </c>
      <c r="N30" s="111">
        <v>0</v>
      </c>
      <c r="O30" s="111">
        <v>1</v>
      </c>
      <c r="P30" s="168">
        <v>1</v>
      </c>
      <c r="Q30" s="150" t="s">
        <v>71</v>
      </c>
      <c r="R30" s="9" t="s">
        <v>161</v>
      </c>
      <c r="S30" s="9" t="s">
        <v>162</v>
      </c>
      <c r="T30" s="9" t="s">
        <v>163</v>
      </c>
      <c r="U30" s="122"/>
      <c r="V30" s="120" t="s">
        <v>164</v>
      </c>
      <c r="W30" s="9" t="s">
        <v>164</v>
      </c>
      <c r="X30" s="49" t="s">
        <v>164</v>
      </c>
      <c r="Y30" s="9" t="s">
        <v>164</v>
      </c>
      <c r="Z30" s="122" t="s">
        <v>164</v>
      </c>
      <c r="AA30" s="214" t="s">
        <v>164</v>
      </c>
      <c r="AB30" s="244" t="s">
        <v>164</v>
      </c>
      <c r="AC30" s="49" t="s">
        <v>164</v>
      </c>
      <c r="AD30" s="9" t="s">
        <v>164</v>
      </c>
      <c r="AE30" s="122" t="s">
        <v>164</v>
      </c>
      <c r="AF30" s="211" t="s">
        <v>75</v>
      </c>
      <c r="AG30" s="73" t="s">
        <v>75</v>
      </c>
      <c r="AH30" s="75" t="s">
        <v>75</v>
      </c>
      <c r="AI30" s="50" t="s">
        <v>75</v>
      </c>
      <c r="AJ30" s="51" t="s">
        <v>75</v>
      </c>
      <c r="AK30" s="204">
        <v>1</v>
      </c>
      <c r="AL30" s="115">
        <f>24/25</f>
        <v>0.96</v>
      </c>
      <c r="AM30" s="132">
        <v>0.96</v>
      </c>
      <c r="AN30" s="148" t="s">
        <v>165</v>
      </c>
      <c r="AO30" s="184" t="s">
        <v>166</v>
      </c>
      <c r="AP30" s="120" t="s">
        <v>159</v>
      </c>
      <c r="AQ30" s="124">
        <v>1</v>
      </c>
      <c r="AR30" s="124">
        <v>0.96</v>
      </c>
      <c r="AS30" s="128">
        <v>0.96</v>
      </c>
      <c r="AT30" s="131" t="s">
        <v>165</v>
      </c>
    </row>
    <row r="31" spans="1:49" ht="237" customHeight="1">
      <c r="A31" s="16">
        <v>1</v>
      </c>
      <c r="B31" s="9" t="s">
        <v>167</v>
      </c>
      <c r="C31" s="1" t="s">
        <v>168</v>
      </c>
      <c r="D31" s="160" t="s">
        <v>169</v>
      </c>
      <c r="E31" s="155">
        <v>5.33E-2</v>
      </c>
      <c r="F31" s="8" t="s">
        <v>65</v>
      </c>
      <c r="G31" s="1" t="s">
        <v>170</v>
      </c>
      <c r="H31" s="1" t="s">
        <v>171</v>
      </c>
      <c r="I31" s="25">
        <v>10</v>
      </c>
      <c r="J31" s="26" t="s">
        <v>69</v>
      </c>
      <c r="K31" s="14" t="s">
        <v>172</v>
      </c>
      <c r="L31" s="38">
        <v>0</v>
      </c>
      <c r="M31" s="38">
        <v>3</v>
      </c>
      <c r="N31" s="38">
        <v>3</v>
      </c>
      <c r="O31" s="38">
        <v>4</v>
      </c>
      <c r="P31" s="169">
        <f t="shared" ref="P31" si="7">L31+M31+N31+O31</f>
        <v>10</v>
      </c>
      <c r="Q31" s="149" t="s">
        <v>71</v>
      </c>
      <c r="R31" s="1" t="s">
        <v>173</v>
      </c>
      <c r="S31" s="1" t="s">
        <v>174</v>
      </c>
      <c r="T31" s="1"/>
      <c r="U31" s="223" t="str">
        <f t="shared" si="0"/>
        <v>SI</v>
      </c>
      <c r="V31" s="83" t="s">
        <v>75</v>
      </c>
      <c r="W31" s="8" t="s">
        <v>75</v>
      </c>
      <c r="X31" s="8" t="s">
        <v>75</v>
      </c>
      <c r="Y31" s="8" t="s">
        <v>75</v>
      </c>
      <c r="Z31" s="22" t="s">
        <v>75</v>
      </c>
      <c r="AA31" s="83">
        <f t="shared" si="3"/>
        <v>3</v>
      </c>
      <c r="AB31" s="53">
        <v>3</v>
      </c>
      <c r="AC31" s="61">
        <v>1</v>
      </c>
      <c r="AD31" s="42" t="s">
        <v>175</v>
      </c>
      <c r="AE31" s="43" t="s">
        <v>176</v>
      </c>
      <c r="AF31" s="83">
        <f t="shared" si="5"/>
        <v>3</v>
      </c>
      <c r="AG31" s="53">
        <v>3</v>
      </c>
      <c r="AH31" s="61">
        <f>AG31/AF31</f>
        <v>1</v>
      </c>
      <c r="AI31" s="42" t="s">
        <v>177</v>
      </c>
      <c r="AJ31" s="43" t="s">
        <v>178</v>
      </c>
      <c r="AK31" s="230">
        <f t="shared" si="1"/>
        <v>4</v>
      </c>
      <c r="AL31" s="231">
        <v>4</v>
      </c>
      <c r="AM31" s="62">
        <f>AL31/AK31</f>
        <v>1</v>
      </c>
      <c r="AN31" s="183" t="s">
        <v>179</v>
      </c>
      <c r="AO31" s="106" t="s">
        <v>178</v>
      </c>
      <c r="AP31" s="120" t="str">
        <f t="shared" ref="AP31" si="8">G31</f>
        <v>Acciones de control a las actuaciones de IVC control en materia actividad económica</v>
      </c>
      <c r="AQ31" s="244">
        <v>10</v>
      </c>
      <c r="AR31" s="244">
        <f>AL31+AG31+AB31</f>
        <v>10</v>
      </c>
      <c r="AS31" s="128">
        <f>AR31/AQ31</f>
        <v>1</v>
      </c>
      <c r="AT31" s="131" t="s">
        <v>180</v>
      </c>
    </row>
    <row r="32" spans="1:49" ht="220.5">
      <c r="A32" s="16">
        <v>1</v>
      </c>
      <c r="B32" s="9" t="s">
        <v>167</v>
      </c>
      <c r="C32" s="1" t="s">
        <v>168</v>
      </c>
      <c r="D32" s="160" t="s">
        <v>181</v>
      </c>
      <c r="E32" s="155">
        <v>5.33E-2</v>
      </c>
      <c r="F32" s="8" t="s">
        <v>65</v>
      </c>
      <c r="G32" s="1" t="s">
        <v>182</v>
      </c>
      <c r="H32" s="1" t="s">
        <v>183</v>
      </c>
      <c r="I32" s="25" t="s">
        <v>90</v>
      </c>
      <c r="J32" s="26" t="s">
        <v>69</v>
      </c>
      <c r="K32" s="14" t="s">
        <v>184</v>
      </c>
      <c r="L32" s="38">
        <v>2</v>
      </c>
      <c r="M32" s="38">
        <v>3</v>
      </c>
      <c r="N32" s="38">
        <v>3</v>
      </c>
      <c r="O32" s="38">
        <v>4</v>
      </c>
      <c r="P32" s="169">
        <f t="shared" ref="P32:P33" si="9">L32+M32+N32+O32</f>
        <v>12</v>
      </c>
      <c r="Q32" s="149" t="s">
        <v>71</v>
      </c>
      <c r="R32" s="1" t="s">
        <v>173</v>
      </c>
      <c r="S32" s="1" t="s">
        <v>174</v>
      </c>
      <c r="T32" s="1"/>
      <c r="U32" s="223" t="str">
        <f t="shared" si="0"/>
        <v>SI</v>
      </c>
      <c r="V32" s="83">
        <f t="shared" ref="V32" si="10">L32</f>
        <v>2</v>
      </c>
      <c r="W32" s="8">
        <v>2</v>
      </c>
      <c r="X32" s="31">
        <f>+V32/W32</f>
        <v>1</v>
      </c>
      <c r="Y32" s="39" t="s">
        <v>185</v>
      </c>
      <c r="Z32" s="22" t="s">
        <v>186</v>
      </c>
      <c r="AA32" s="83">
        <f t="shared" ref="AA32" si="11">M32</f>
        <v>3</v>
      </c>
      <c r="AB32" s="53">
        <v>4</v>
      </c>
      <c r="AC32" s="62">
        <v>1</v>
      </c>
      <c r="AD32" s="42" t="s">
        <v>187</v>
      </c>
      <c r="AE32" s="43" t="s">
        <v>188</v>
      </c>
      <c r="AF32" s="83">
        <f t="shared" ref="AF32" si="12">N32</f>
        <v>3</v>
      </c>
      <c r="AG32" s="53">
        <v>3</v>
      </c>
      <c r="AH32" s="62">
        <v>1</v>
      </c>
      <c r="AI32" s="42" t="s">
        <v>189</v>
      </c>
      <c r="AJ32" s="43" t="s">
        <v>190</v>
      </c>
      <c r="AK32" s="83">
        <f t="shared" ref="AK32" si="13">O32</f>
        <v>4</v>
      </c>
      <c r="AL32" s="53">
        <v>4</v>
      </c>
      <c r="AM32" s="62">
        <v>1</v>
      </c>
      <c r="AN32" s="42" t="s">
        <v>191</v>
      </c>
      <c r="AO32" s="106" t="s">
        <v>190</v>
      </c>
      <c r="AP32" s="70" t="str">
        <f t="shared" ref="AP32" si="14">G32</f>
        <v>N° actividadades de prevención y socialización</v>
      </c>
      <c r="AQ32" s="8">
        <f t="shared" ref="AQ32" si="15">V32+AA32+AF32+AK32</f>
        <v>12</v>
      </c>
      <c r="AR32" s="53">
        <f>AL32+AG32+AB32+W32</f>
        <v>13</v>
      </c>
      <c r="AS32" s="62">
        <v>1</v>
      </c>
      <c r="AT32" s="131" t="s">
        <v>192</v>
      </c>
    </row>
    <row r="33" spans="1:46" ht="157.5">
      <c r="A33" s="16">
        <v>1</v>
      </c>
      <c r="B33" s="9" t="s">
        <v>167</v>
      </c>
      <c r="C33" s="1" t="s">
        <v>168</v>
      </c>
      <c r="D33" s="160" t="s">
        <v>193</v>
      </c>
      <c r="E33" s="155">
        <v>5.33E-2</v>
      </c>
      <c r="F33" s="8" t="s">
        <v>65</v>
      </c>
      <c r="G33" s="1" t="s">
        <v>194</v>
      </c>
      <c r="H33" s="14" t="s">
        <v>195</v>
      </c>
      <c r="I33" s="25">
        <v>8</v>
      </c>
      <c r="J33" s="26" t="s">
        <v>69</v>
      </c>
      <c r="K33" s="14" t="s">
        <v>196</v>
      </c>
      <c r="L33" s="38">
        <v>0</v>
      </c>
      <c r="M33" s="38">
        <v>2</v>
      </c>
      <c r="N33" s="38">
        <v>2</v>
      </c>
      <c r="O33" s="38">
        <v>2</v>
      </c>
      <c r="P33" s="169">
        <f t="shared" si="9"/>
        <v>6</v>
      </c>
      <c r="Q33" s="149" t="s">
        <v>71</v>
      </c>
      <c r="R33" s="1" t="s">
        <v>197</v>
      </c>
      <c r="S33" s="1" t="s">
        <v>174</v>
      </c>
      <c r="T33" s="1"/>
      <c r="U33" s="223" t="str">
        <f t="shared" si="0"/>
        <v>SI</v>
      </c>
      <c r="V33" s="83" t="s">
        <v>75</v>
      </c>
      <c r="W33" s="8" t="s">
        <v>75</v>
      </c>
      <c r="X33" s="8" t="s">
        <v>75</v>
      </c>
      <c r="Y33" s="8" t="s">
        <v>75</v>
      </c>
      <c r="Z33" s="22" t="s">
        <v>75</v>
      </c>
      <c r="AA33" s="83">
        <f t="shared" si="3"/>
        <v>2</v>
      </c>
      <c r="AB33" s="53">
        <v>2</v>
      </c>
      <c r="AC33" s="62">
        <v>1</v>
      </c>
      <c r="AD33" s="42" t="s">
        <v>198</v>
      </c>
      <c r="AE33" s="43" t="s">
        <v>199</v>
      </c>
      <c r="AF33" s="83">
        <f t="shared" si="5"/>
        <v>2</v>
      </c>
      <c r="AG33" s="53">
        <v>2</v>
      </c>
      <c r="AH33" s="62">
        <v>1</v>
      </c>
      <c r="AI33" s="42" t="s">
        <v>200</v>
      </c>
      <c r="AJ33" s="43" t="s">
        <v>190</v>
      </c>
      <c r="AK33" s="83">
        <f t="shared" si="1"/>
        <v>2</v>
      </c>
      <c r="AL33" s="53">
        <v>2</v>
      </c>
      <c r="AM33" s="62">
        <v>1</v>
      </c>
      <c r="AN33" s="42" t="s">
        <v>201</v>
      </c>
      <c r="AO33" s="106" t="s">
        <v>190</v>
      </c>
      <c r="AP33" s="70" t="str">
        <f t="shared" ref="AP33:AP41" si="16">G33</f>
        <v xml:space="preserve">N° actividadades de prevención  en materia de minería, mediombiente y con relación a animales realizadas. </v>
      </c>
      <c r="AQ33" s="8">
        <v>6</v>
      </c>
      <c r="AR33" s="53">
        <f>AL33+AG33+AB33</f>
        <v>6</v>
      </c>
      <c r="AS33" s="132">
        <v>1</v>
      </c>
      <c r="AT33" s="122" t="s">
        <v>202</v>
      </c>
    </row>
    <row r="34" spans="1:46" ht="90">
      <c r="A34" s="16">
        <v>1</v>
      </c>
      <c r="B34" s="9" t="s">
        <v>167</v>
      </c>
      <c r="C34" s="1" t="s">
        <v>168</v>
      </c>
      <c r="D34" s="14" t="s">
        <v>203</v>
      </c>
      <c r="E34" s="155">
        <v>5.33E-2</v>
      </c>
      <c r="F34" s="8" t="s">
        <v>65</v>
      </c>
      <c r="G34" s="1" t="s">
        <v>204</v>
      </c>
      <c r="H34" s="1" t="s">
        <v>205</v>
      </c>
      <c r="I34" s="25">
        <v>22</v>
      </c>
      <c r="J34" s="26" t="s">
        <v>69</v>
      </c>
      <c r="K34" s="14" t="s">
        <v>206</v>
      </c>
      <c r="L34" s="38">
        <v>0</v>
      </c>
      <c r="M34" s="38">
        <v>1</v>
      </c>
      <c r="N34" s="38">
        <v>0</v>
      </c>
      <c r="O34" s="38">
        <v>0</v>
      </c>
      <c r="P34" s="169">
        <f t="shared" ref="P34" si="17">L34+M34+N34+O34</f>
        <v>1</v>
      </c>
      <c r="Q34" s="149" t="s">
        <v>71</v>
      </c>
      <c r="R34" s="1" t="s">
        <v>197</v>
      </c>
      <c r="S34" s="1" t="s">
        <v>174</v>
      </c>
      <c r="T34" s="1"/>
      <c r="U34" s="223" t="str">
        <f t="shared" si="0"/>
        <v>SI</v>
      </c>
      <c r="V34" s="83" t="s">
        <v>75</v>
      </c>
      <c r="W34" s="8" t="s">
        <v>75</v>
      </c>
      <c r="X34" s="8" t="s">
        <v>75</v>
      </c>
      <c r="Y34" s="8" t="s">
        <v>75</v>
      </c>
      <c r="Z34" s="22" t="s">
        <v>75</v>
      </c>
      <c r="AA34" s="83">
        <f t="shared" si="3"/>
        <v>1</v>
      </c>
      <c r="AB34" s="53">
        <v>1</v>
      </c>
      <c r="AC34" s="61">
        <v>1</v>
      </c>
      <c r="AD34" s="42" t="s">
        <v>207</v>
      </c>
      <c r="AE34" s="43" t="s">
        <v>208</v>
      </c>
      <c r="AF34" s="85" t="s">
        <v>75</v>
      </c>
      <c r="AG34" s="53" t="s">
        <v>75</v>
      </c>
      <c r="AH34" s="56" t="s">
        <v>75</v>
      </c>
      <c r="AI34" s="42" t="s">
        <v>75</v>
      </c>
      <c r="AJ34" s="43" t="s">
        <v>75</v>
      </c>
      <c r="AK34" s="83">
        <f t="shared" si="1"/>
        <v>0</v>
      </c>
      <c r="AL34" s="53" t="s">
        <v>75</v>
      </c>
      <c r="AM34" s="56" t="s">
        <v>75</v>
      </c>
      <c r="AN34" s="53" t="s">
        <v>75</v>
      </c>
      <c r="AO34" s="106" t="s">
        <v>75</v>
      </c>
      <c r="AP34" s="70" t="str">
        <f t="shared" si="16"/>
        <v>Porcentaje de expedientes de policía con fallo de fondo</v>
      </c>
      <c r="AQ34" s="8">
        <v>1</v>
      </c>
      <c r="AR34" s="53">
        <v>1</v>
      </c>
      <c r="AS34" s="132">
        <v>1</v>
      </c>
      <c r="AT34" s="43" t="s">
        <v>209</v>
      </c>
    </row>
    <row r="35" spans="1:46" ht="24" customHeight="1">
      <c r="A35" s="177"/>
      <c r="B35" s="176"/>
      <c r="C35" s="13"/>
      <c r="D35" s="161" t="s">
        <v>210</v>
      </c>
      <c r="E35" s="17">
        <f>SUM(E20:E34)</f>
        <v>0.7995000000000001</v>
      </c>
      <c r="F35" s="13"/>
      <c r="G35" s="13"/>
      <c r="H35" s="33"/>
      <c r="I35" s="32"/>
      <c r="J35" s="33"/>
      <c r="K35" s="30"/>
      <c r="L35" s="33"/>
      <c r="M35" s="33"/>
      <c r="N35" s="33"/>
      <c r="O35" s="33"/>
      <c r="P35" s="170"/>
      <c r="Q35" s="151"/>
      <c r="R35" s="30"/>
      <c r="S35" s="30"/>
      <c r="T35" s="30"/>
      <c r="U35" s="170"/>
      <c r="V35" s="219"/>
      <c r="W35" s="35"/>
      <c r="X35" s="30"/>
      <c r="Y35" s="30"/>
      <c r="Z35" s="34"/>
      <c r="AA35" s="83"/>
      <c r="AB35" s="74"/>
      <c r="AC35" s="76"/>
      <c r="AD35" s="44"/>
      <c r="AE35" s="45"/>
      <c r="AF35" s="86"/>
      <c r="AG35" s="74"/>
      <c r="AH35" s="76"/>
      <c r="AI35" s="44"/>
      <c r="AJ35" s="45"/>
      <c r="AK35" s="205">
        <f t="shared" si="1"/>
        <v>0</v>
      </c>
      <c r="AL35" s="74"/>
      <c r="AM35" s="76"/>
      <c r="AN35" s="44"/>
      <c r="AO35" s="45"/>
      <c r="AP35" s="78">
        <f t="shared" si="16"/>
        <v>0</v>
      </c>
      <c r="AQ35" s="44"/>
      <c r="AR35" s="44"/>
      <c r="AS35" s="228"/>
      <c r="AT35" s="45"/>
    </row>
    <row r="36" spans="1:46" ht="276" customHeight="1">
      <c r="A36" s="16"/>
      <c r="B36" s="2" t="s">
        <v>211</v>
      </c>
      <c r="C36" s="2" t="s">
        <v>212</v>
      </c>
      <c r="D36" s="2" t="s">
        <v>213</v>
      </c>
      <c r="E36" s="7">
        <v>0.04</v>
      </c>
      <c r="F36" s="2" t="s">
        <v>214</v>
      </c>
      <c r="G36" s="2" t="s">
        <v>215</v>
      </c>
      <c r="H36" s="2" t="s">
        <v>216</v>
      </c>
      <c r="I36" s="3">
        <v>0</v>
      </c>
      <c r="J36" s="3" t="s">
        <v>91</v>
      </c>
      <c r="K36" s="2" t="s">
        <v>217</v>
      </c>
      <c r="L36" s="112">
        <v>0</v>
      </c>
      <c r="M36" s="112">
        <v>0.7</v>
      </c>
      <c r="N36" s="112">
        <v>0</v>
      </c>
      <c r="O36" s="112">
        <v>0.7</v>
      </c>
      <c r="P36" s="171">
        <v>0.7</v>
      </c>
      <c r="Q36" s="152" t="s">
        <v>71</v>
      </c>
      <c r="R36" s="3" t="s">
        <v>218</v>
      </c>
      <c r="S36" s="3" t="s">
        <v>219</v>
      </c>
      <c r="T36" s="3" t="s">
        <v>220</v>
      </c>
      <c r="U36" s="223" t="s">
        <v>221</v>
      </c>
      <c r="V36" s="87" t="s">
        <v>75</v>
      </c>
      <c r="W36" s="81" t="s">
        <v>75</v>
      </c>
      <c r="X36" s="81" t="s">
        <v>75</v>
      </c>
      <c r="Y36" s="81" t="s">
        <v>75</v>
      </c>
      <c r="Z36" s="82" t="s">
        <v>75</v>
      </c>
      <c r="AA36" s="66">
        <v>0.7</v>
      </c>
      <c r="AB36" s="65">
        <v>0.88</v>
      </c>
      <c r="AC36" s="63">
        <v>1</v>
      </c>
      <c r="AD36" s="64" t="s">
        <v>222</v>
      </c>
      <c r="AE36" s="96" t="s">
        <v>223</v>
      </c>
      <c r="AF36" s="185" t="s">
        <v>75</v>
      </c>
      <c r="AG36" s="186" t="s">
        <v>75</v>
      </c>
      <c r="AH36" s="187" t="s">
        <v>75</v>
      </c>
      <c r="AI36" s="186" t="s">
        <v>75</v>
      </c>
      <c r="AJ36" s="209" t="s">
        <v>75</v>
      </c>
      <c r="AK36" s="206">
        <f t="shared" si="1"/>
        <v>0.7</v>
      </c>
      <c r="AL36" s="91">
        <v>0.33</v>
      </c>
      <c r="AM36" s="92">
        <f>AL36/AK36</f>
        <v>0.47142857142857147</v>
      </c>
      <c r="AN36" s="64" t="s">
        <v>224</v>
      </c>
      <c r="AO36" s="96" t="s">
        <v>223</v>
      </c>
      <c r="AP36" s="133" t="str">
        <f t="shared" si="16"/>
        <v>Cumplimiento de criterios ambientales</v>
      </c>
      <c r="AQ36" s="91">
        <v>0.7</v>
      </c>
      <c r="AR36" s="91">
        <f>(AL36+AB36)/2</f>
        <v>0.60499999999999998</v>
      </c>
      <c r="AS36" s="92">
        <f>AR36/AQ36</f>
        <v>0.86428571428571432</v>
      </c>
      <c r="AT36" s="96" t="s">
        <v>225</v>
      </c>
    </row>
    <row r="37" spans="1:46" ht="126">
      <c r="A37" s="16"/>
      <c r="B37" s="2" t="s">
        <v>211</v>
      </c>
      <c r="C37" s="2" t="s">
        <v>212</v>
      </c>
      <c r="D37" s="2" t="s">
        <v>226</v>
      </c>
      <c r="E37" s="7">
        <v>0.04</v>
      </c>
      <c r="F37" s="2" t="s">
        <v>214</v>
      </c>
      <c r="G37" s="2" t="s">
        <v>227</v>
      </c>
      <c r="H37" s="2" t="s">
        <v>228</v>
      </c>
      <c r="I37" s="3">
        <v>0</v>
      </c>
      <c r="J37" s="3" t="s">
        <v>91</v>
      </c>
      <c r="K37" s="2" t="s">
        <v>229</v>
      </c>
      <c r="L37" s="138">
        <v>0</v>
      </c>
      <c r="M37" s="139">
        <v>1</v>
      </c>
      <c r="N37" s="139">
        <v>1</v>
      </c>
      <c r="O37" s="139">
        <v>1</v>
      </c>
      <c r="P37" s="172">
        <v>1</v>
      </c>
      <c r="Q37" s="152" t="s">
        <v>71</v>
      </c>
      <c r="R37" s="3" t="s">
        <v>230</v>
      </c>
      <c r="S37" s="3" t="s">
        <v>231</v>
      </c>
      <c r="T37" s="3" t="s">
        <v>232</v>
      </c>
      <c r="U37" s="223" t="s">
        <v>221</v>
      </c>
      <c r="V37" s="87" t="s">
        <v>75</v>
      </c>
      <c r="W37" s="81" t="s">
        <v>75</v>
      </c>
      <c r="X37" s="81" t="s">
        <v>75</v>
      </c>
      <c r="Y37" s="81" t="s">
        <v>75</v>
      </c>
      <c r="Z37" s="82" t="s">
        <v>75</v>
      </c>
      <c r="AA37" s="67">
        <v>1</v>
      </c>
      <c r="AB37" s="91">
        <v>0.5</v>
      </c>
      <c r="AC37" s="92">
        <v>1</v>
      </c>
      <c r="AD37" s="64" t="s">
        <v>233</v>
      </c>
      <c r="AE37" s="96" t="s">
        <v>234</v>
      </c>
      <c r="AF37" s="188">
        <f t="shared" si="5"/>
        <v>1</v>
      </c>
      <c r="AG37" s="162">
        <v>0</v>
      </c>
      <c r="AH37" s="189">
        <v>0</v>
      </c>
      <c r="AI37" s="208" t="s">
        <v>235</v>
      </c>
      <c r="AJ37" s="209" t="s">
        <v>234</v>
      </c>
      <c r="AK37" s="206">
        <f t="shared" si="1"/>
        <v>1</v>
      </c>
      <c r="AL37" s="141">
        <v>1</v>
      </c>
      <c r="AM37" s="142">
        <f>AL37/AK37</f>
        <v>1</v>
      </c>
      <c r="AN37" s="143" t="s">
        <v>236</v>
      </c>
      <c r="AO37" s="96" t="s">
        <v>234</v>
      </c>
      <c r="AP37" s="133" t="str">
        <f t="shared" si="16"/>
        <v>Nivel de participación en actividades de gestión documental</v>
      </c>
      <c r="AQ37" s="91">
        <v>1</v>
      </c>
      <c r="AR37" s="91">
        <v>1</v>
      </c>
      <c r="AS37" s="92">
        <f>AR37/AQ37</f>
        <v>1</v>
      </c>
      <c r="AT37" s="134" t="s">
        <v>236</v>
      </c>
    </row>
    <row r="38" spans="1:46" ht="126">
      <c r="A38" s="16"/>
      <c r="B38" s="2" t="s">
        <v>211</v>
      </c>
      <c r="C38" s="2" t="s">
        <v>212</v>
      </c>
      <c r="D38" s="2" t="s">
        <v>237</v>
      </c>
      <c r="E38" s="7">
        <v>0.03</v>
      </c>
      <c r="F38" s="2" t="s">
        <v>214</v>
      </c>
      <c r="G38" s="2" t="s">
        <v>238</v>
      </c>
      <c r="H38" s="2" t="s">
        <v>239</v>
      </c>
      <c r="I38" s="3">
        <v>0</v>
      </c>
      <c r="J38" s="3" t="s">
        <v>69</v>
      </c>
      <c r="K38" s="2" t="s">
        <v>240</v>
      </c>
      <c r="L38" s="140">
        <v>0</v>
      </c>
      <c r="M38" s="140">
        <v>0</v>
      </c>
      <c r="N38" s="140">
        <v>0</v>
      </c>
      <c r="O38" s="163">
        <v>1</v>
      </c>
      <c r="P38" s="173">
        <v>1</v>
      </c>
      <c r="Q38" s="152" t="s">
        <v>71</v>
      </c>
      <c r="R38" s="3" t="s">
        <v>241</v>
      </c>
      <c r="S38" s="3" t="s">
        <v>219</v>
      </c>
      <c r="T38" s="3" t="s">
        <v>242</v>
      </c>
      <c r="U38" s="223" t="s">
        <v>221</v>
      </c>
      <c r="V38" s="87" t="s">
        <v>75</v>
      </c>
      <c r="W38" s="81" t="s">
        <v>75</v>
      </c>
      <c r="X38" s="81" t="s">
        <v>75</v>
      </c>
      <c r="Y38" s="81" t="s">
        <v>75</v>
      </c>
      <c r="Z38" s="82" t="s">
        <v>75</v>
      </c>
      <c r="AA38" s="68" t="s">
        <v>75</v>
      </c>
      <c r="AB38" s="93" t="s">
        <v>75</v>
      </c>
      <c r="AC38" s="94" t="s">
        <v>75</v>
      </c>
      <c r="AD38" s="95" t="s">
        <v>75</v>
      </c>
      <c r="AE38" s="97" t="s">
        <v>75</v>
      </c>
      <c r="AF38" s="190" t="s">
        <v>75</v>
      </c>
      <c r="AG38" s="191" t="s">
        <v>75</v>
      </c>
      <c r="AH38" s="192" t="s">
        <v>75</v>
      </c>
      <c r="AI38" s="193" t="s">
        <v>75</v>
      </c>
      <c r="AJ38" s="199" t="s">
        <v>75</v>
      </c>
      <c r="AK38" s="206">
        <f t="shared" si="1"/>
        <v>1</v>
      </c>
      <c r="AL38" s="93">
        <v>1</v>
      </c>
      <c r="AM38" s="92">
        <v>1</v>
      </c>
      <c r="AN38" s="143" t="s">
        <v>243</v>
      </c>
      <c r="AO38" s="96" t="s">
        <v>244</v>
      </c>
      <c r="AP38" s="133" t="str">
        <f t="shared" si="16"/>
        <v>Caracterización de levantada</v>
      </c>
      <c r="AQ38" s="93">
        <v>1</v>
      </c>
      <c r="AR38" s="93">
        <v>1</v>
      </c>
      <c r="AS38" s="92">
        <v>1</v>
      </c>
      <c r="AT38" s="134" t="s">
        <v>243</v>
      </c>
    </row>
    <row r="39" spans="1:46" ht="126">
      <c r="A39" s="16"/>
      <c r="B39" s="2" t="s">
        <v>211</v>
      </c>
      <c r="C39" s="2" t="s">
        <v>212</v>
      </c>
      <c r="D39" s="2" t="s">
        <v>245</v>
      </c>
      <c r="E39" s="7">
        <v>0.03</v>
      </c>
      <c r="F39" s="2" t="s">
        <v>214</v>
      </c>
      <c r="G39" s="2" t="s">
        <v>246</v>
      </c>
      <c r="H39" s="2" t="s">
        <v>247</v>
      </c>
      <c r="I39" s="3">
        <v>2</v>
      </c>
      <c r="J39" s="3" t="s">
        <v>69</v>
      </c>
      <c r="K39" s="2" t="s">
        <v>248</v>
      </c>
      <c r="L39" s="140">
        <v>0</v>
      </c>
      <c r="M39" s="140">
        <v>0</v>
      </c>
      <c r="N39" s="140">
        <v>1</v>
      </c>
      <c r="O39" s="140">
        <v>0</v>
      </c>
      <c r="P39" s="173">
        <v>1</v>
      </c>
      <c r="Q39" s="152" t="s">
        <v>71</v>
      </c>
      <c r="R39" s="3" t="s">
        <v>249</v>
      </c>
      <c r="S39" s="3" t="s">
        <v>219</v>
      </c>
      <c r="T39" s="3" t="s">
        <v>250</v>
      </c>
      <c r="U39" s="223" t="s">
        <v>221</v>
      </c>
      <c r="V39" s="87" t="s">
        <v>75</v>
      </c>
      <c r="W39" s="81" t="s">
        <v>75</v>
      </c>
      <c r="X39" s="81" t="s">
        <v>75</v>
      </c>
      <c r="Y39" s="81" t="s">
        <v>75</v>
      </c>
      <c r="Z39" s="82" t="s">
        <v>75</v>
      </c>
      <c r="AA39" s="68" t="s">
        <v>75</v>
      </c>
      <c r="AB39" s="93" t="s">
        <v>75</v>
      </c>
      <c r="AC39" s="94" t="s">
        <v>75</v>
      </c>
      <c r="AD39" s="95" t="s">
        <v>75</v>
      </c>
      <c r="AE39" s="97" t="s">
        <v>75</v>
      </c>
      <c r="AF39" s="185">
        <f t="shared" si="5"/>
        <v>1</v>
      </c>
      <c r="AG39" s="191">
        <v>1</v>
      </c>
      <c r="AH39" s="189">
        <v>1</v>
      </c>
      <c r="AI39" s="193" t="s">
        <v>251</v>
      </c>
      <c r="AJ39" s="199" t="s">
        <v>252</v>
      </c>
      <c r="AK39" s="206">
        <f t="shared" si="1"/>
        <v>0</v>
      </c>
      <c r="AL39" s="93" t="s">
        <v>75</v>
      </c>
      <c r="AM39" s="94" t="s">
        <v>75</v>
      </c>
      <c r="AN39" s="93" t="s">
        <v>75</v>
      </c>
      <c r="AO39" s="144" t="s">
        <v>75</v>
      </c>
      <c r="AP39" s="133" t="str">
        <f t="shared" si="16"/>
        <v>Registro de buena práctica/idea innovadora</v>
      </c>
      <c r="AQ39" s="93">
        <v>1</v>
      </c>
      <c r="AR39" s="135">
        <v>1</v>
      </c>
      <c r="AS39" s="63">
        <v>1</v>
      </c>
      <c r="AT39" s="199" t="s">
        <v>251</v>
      </c>
    </row>
    <row r="40" spans="1:46" ht="126">
      <c r="A40" s="16"/>
      <c r="B40" s="2" t="s">
        <v>211</v>
      </c>
      <c r="C40" s="2" t="s">
        <v>212</v>
      </c>
      <c r="D40" s="4" t="s">
        <v>253</v>
      </c>
      <c r="E40" s="7">
        <v>0.03</v>
      </c>
      <c r="F40" s="4" t="s">
        <v>214</v>
      </c>
      <c r="G40" s="4" t="s">
        <v>254</v>
      </c>
      <c r="H40" s="4" t="s">
        <v>255</v>
      </c>
      <c r="I40" s="21">
        <v>1</v>
      </c>
      <c r="J40" s="4" t="s">
        <v>91</v>
      </c>
      <c r="K40" s="4" t="s">
        <v>256</v>
      </c>
      <c r="L40" s="7">
        <v>1</v>
      </c>
      <c r="M40" s="7">
        <v>1</v>
      </c>
      <c r="N40" s="7">
        <v>1</v>
      </c>
      <c r="O40" s="7">
        <v>1</v>
      </c>
      <c r="P40" s="174">
        <v>1</v>
      </c>
      <c r="Q40" s="152" t="s">
        <v>71</v>
      </c>
      <c r="R40" s="2" t="s">
        <v>257</v>
      </c>
      <c r="S40" s="4" t="s">
        <v>219</v>
      </c>
      <c r="T40" s="2" t="s">
        <v>258</v>
      </c>
      <c r="U40" s="223" t="s">
        <v>221</v>
      </c>
      <c r="V40" s="220">
        <f t="shared" ref="V40" si="18">L40</f>
        <v>1</v>
      </c>
      <c r="W40" s="7">
        <v>0.88</v>
      </c>
      <c r="X40" s="7">
        <f>W40/V40</f>
        <v>0.88</v>
      </c>
      <c r="Y40" s="40" t="s">
        <v>259</v>
      </c>
      <c r="Z40" s="41" t="s">
        <v>260</v>
      </c>
      <c r="AA40" s="67">
        <v>1</v>
      </c>
      <c r="AB40" s="65">
        <v>1</v>
      </c>
      <c r="AC40" s="63">
        <f>AB40/AA40</f>
        <v>1</v>
      </c>
      <c r="AD40" s="64" t="s">
        <v>261</v>
      </c>
      <c r="AE40" s="96" t="s">
        <v>262</v>
      </c>
      <c r="AF40" s="188">
        <f t="shared" si="5"/>
        <v>1</v>
      </c>
      <c r="AG40" s="194">
        <v>0.75</v>
      </c>
      <c r="AH40" s="189">
        <f>AG40/AF40</f>
        <v>0.75</v>
      </c>
      <c r="AI40" s="193" t="s">
        <v>263</v>
      </c>
      <c r="AJ40" s="199" t="s">
        <v>264</v>
      </c>
      <c r="AK40" s="206">
        <f t="shared" si="1"/>
        <v>1</v>
      </c>
      <c r="AL40" s="65">
        <v>1</v>
      </c>
      <c r="AM40" s="63">
        <v>1</v>
      </c>
      <c r="AN40" s="145" t="s">
        <v>265</v>
      </c>
      <c r="AO40" s="96" t="s">
        <v>262</v>
      </c>
      <c r="AP40" s="133" t="str">
        <f t="shared" si="16"/>
        <v>Acciones correctivas documentadas y vigentes</v>
      </c>
      <c r="AQ40" s="91">
        <v>1</v>
      </c>
      <c r="AR40" s="91">
        <v>1</v>
      </c>
      <c r="AS40" s="92">
        <v>1</v>
      </c>
      <c r="AT40" s="200" t="s">
        <v>265</v>
      </c>
    </row>
    <row r="41" spans="1:46" ht="126.75" thickBot="1">
      <c r="A41" s="178"/>
      <c r="B41" s="5" t="s">
        <v>211</v>
      </c>
      <c r="C41" s="5" t="s">
        <v>212</v>
      </c>
      <c r="D41" s="6" t="s">
        <v>266</v>
      </c>
      <c r="E41" s="15">
        <v>0.03</v>
      </c>
      <c r="F41" s="6" t="s">
        <v>214</v>
      </c>
      <c r="G41" s="6" t="s">
        <v>267</v>
      </c>
      <c r="H41" s="6" t="s">
        <v>268</v>
      </c>
      <c r="I41" s="36" t="s">
        <v>90</v>
      </c>
      <c r="J41" s="6" t="s">
        <v>91</v>
      </c>
      <c r="K41" s="6" t="s">
        <v>269</v>
      </c>
      <c r="L41" s="15">
        <v>0</v>
      </c>
      <c r="M41" s="15">
        <v>1</v>
      </c>
      <c r="N41" s="15">
        <v>1</v>
      </c>
      <c r="O41" s="15">
        <v>1</v>
      </c>
      <c r="P41" s="175">
        <v>1</v>
      </c>
      <c r="Q41" s="153" t="s">
        <v>71</v>
      </c>
      <c r="R41" s="5" t="s">
        <v>270</v>
      </c>
      <c r="S41" s="6" t="s">
        <v>271</v>
      </c>
      <c r="T41" s="5" t="s">
        <v>272</v>
      </c>
      <c r="U41" s="224" t="s">
        <v>221</v>
      </c>
      <c r="V41" s="221" t="s">
        <v>150</v>
      </c>
      <c r="W41" s="103" t="s">
        <v>150</v>
      </c>
      <c r="X41" s="103" t="s">
        <v>150</v>
      </c>
      <c r="Y41" s="103" t="s">
        <v>150</v>
      </c>
      <c r="Z41" s="104" t="s">
        <v>150</v>
      </c>
      <c r="AA41" s="69">
        <v>1</v>
      </c>
      <c r="AB41" s="98">
        <v>0.97</v>
      </c>
      <c r="AC41" s="99">
        <f>AB41/AA41</f>
        <v>0.97</v>
      </c>
      <c r="AD41" s="100" t="s">
        <v>273</v>
      </c>
      <c r="AE41" s="101" t="s">
        <v>274</v>
      </c>
      <c r="AF41" s="195">
        <f t="shared" si="5"/>
        <v>1</v>
      </c>
      <c r="AG41" s="196">
        <v>0.97</v>
      </c>
      <c r="AH41" s="197">
        <f>AG41/AF41</f>
        <v>0.97</v>
      </c>
      <c r="AI41" s="198" t="s">
        <v>273</v>
      </c>
      <c r="AJ41" s="210" t="s">
        <v>275</v>
      </c>
      <c r="AK41" s="207">
        <f t="shared" si="1"/>
        <v>1</v>
      </c>
      <c r="AL41" s="98">
        <f>112/115</f>
        <v>0.97391304347826091</v>
      </c>
      <c r="AM41" s="99">
        <f>111/115</f>
        <v>0.9652173913043478</v>
      </c>
      <c r="AN41" s="146" t="s">
        <v>276</v>
      </c>
      <c r="AO41" s="101" t="s">
        <v>275</v>
      </c>
      <c r="AP41" s="136" t="str">
        <f t="shared" si="16"/>
        <v>Porcentaje de cumplimiento publicación de información</v>
      </c>
      <c r="AQ41" s="98">
        <v>1</v>
      </c>
      <c r="AR41" s="98">
        <f>112/115</f>
        <v>0.97391304347826091</v>
      </c>
      <c r="AS41" s="99">
        <f>112/115</f>
        <v>0.97391304347826091</v>
      </c>
      <c r="AT41" s="137" t="s">
        <v>276</v>
      </c>
    </row>
    <row r="42" spans="1:46" ht="126" customHeight="1" thickBot="1">
      <c r="D42" s="232" t="s">
        <v>277</v>
      </c>
      <c r="E42" s="233">
        <f>SUM(E36:E41)</f>
        <v>0.2</v>
      </c>
      <c r="J42" s="37"/>
      <c r="W42" s="102" t="s">
        <v>278</v>
      </c>
      <c r="X42" s="179">
        <f>+AVERAGE(X12:X41)</f>
        <v>0.94</v>
      </c>
      <c r="AB42" s="88" t="s">
        <v>279</v>
      </c>
      <c r="AC42" s="179">
        <f>AVERAGE(AC20:AC41)</f>
        <v>0.94350000000000012</v>
      </c>
      <c r="AF42" s="245" t="s">
        <v>280</v>
      </c>
      <c r="AG42" s="246"/>
      <c r="AH42" s="179">
        <f>AVERAGE(AH20:AH41)</f>
        <v>0.86090909090909096</v>
      </c>
      <c r="AK42" s="24"/>
      <c r="AL42" s="79" t="s">
        <v>281</v>
      </c>
      <c r="AM42" s="179">
        <f>+AVERAGE(AM12:AM41)</f>
        <v>0.96450858604311285</v>
      </c>
      <c r="AR42" s="147" t="s">
        <v>30</v>
      </c>
      <c r="AS42" s="179">
        <f>+AVERAGE(AS12:AS41)</f>
        <v>0.98990993788819881</v>
      </c>
    </row>
    <row r="43" spans="1:46" ht="24.75" customHeight="1" thickBot="1">
      <c r="D43" s="226" t="s">
        <v>282</v>
      </c>
      <c r="E43" s="227">
        <f>E42+E35</f>
        <v>0.99950000000000006</v>
      </c>
      <c r="J43" s="37"/>
    </row>
    <row r="44" spans="1:46">
      <c r="J44" s="37"/>
    </row>
    <row r="45" spans="1:46">
      <c r="J45" s="37"/>
    </row>
    <row r="46" spans="1:46" ht="16.5" thickBot="1">
      <c r="J46" s="37"/>
    </row>
    <row r="47" spans="1:46">
      <c r="H47" s="247" t="s">
        <v>283</v>
      </c>
      <c r="I47" s="248"/>
      <c r="J47" s="248"/>
      <c r="K47" s="248"/>
      <c r="L47" s="248"/>
      <c r="M47" s="248" t="s">
        <v>284</v>
      </c>
      <c r="N47" s="248"/>
      <c r="O47" s="248"/>
      <c r="P47" s="248"/>
      <c r="Q47" s="248"/>
      <c r="R47" s="249"/>
    </row>
    <row r="48" spans="1:46" ht="132.75" customHeight="1" thickBot="1">
      <c r="H48" s="250" t="s">
        <v>285</v>
      </c>
      <c r="I48" s="251"/>
      <c r="J48" s="251"/>
      <c r="K48" s="251"/>
      <c r="L48" s="251"/>
      <c r="M48" s="251" t="s">
        <v>286</v>
      </c>
      <c r="N48" s="252"/>
      <c r="O48" s="252"/>
      <c r="P48" s="252"/>
      <c r="Q48" s="252"/>
      <c r="R48" s="253"/>
    </row>
  </sheetData>
  <mergeCells count="36">
    <mergeCell ref="H12:J12"/>
    <mergeCell ref="H9:J9"/>
    <mergeCell ref="AK17:AO17"/>
    <mergeCell ref="AK18:AO18"/>
    <mergeCell ref="D17:P18"/>
    <mergeCell ref="Q17:T18"/>
    <mergeCell ref="U17:U19"/>
    <mergeCell ref="H10:J10"/>
    <mergeCell ref="H11:J11"/>
    <mergeCell ref="H13:J13"/>
    <mergeCell ref="H14:J14"/>
    <mergeCell ref="C17:C19"/>
    <mergeCell ref="A17:B18"/>
    <mergeCell ref="AP17:AT17"/>
    <mergeCell ref="AP18:AT18"/>
    <mergeCell ref="V18:Z18"/>
    <mergeCell ref="V17:Z17"/>
    <mergeCell ref="AF17:AJ17"/>
    <mergeCell ref="AF18:AJ18"/>
    <mergeCell ref="AA17:AE17"/>
    <mergeCell ref="AA18:AE18"/>
    <mergeCell ref="A1:K1"/>
    <mergeCell ref="A2:K2"/>
    <mergeCell ref="A3:K3"/>
    <mergeCell ref="A5:B8"/>
    <mergeCell ref="C5:D8"/>
    <mergeCell ref="F4:J4"/>
    <mergeCell ref="H5:J5"/>
    <mergeCell ref="H6:J6"/>
    <mergeCell ref="H7:J7"/>
    <mergeCell ref="H8:J8"/>
    <mergeCell ref="AF42:AG42"/>
    <mergeCell ref="H47:L47"/>
    <mergeCell ref="M47:R47"/>
    <mergeCell ref="H48:L48"/>
    <mergeCell ref="M48:R48"/>
  </mergeCells>
  <dataValidations count="3">
    <dataValidation type="list" allowBlank="1" showInputMessage="1" showErrorMessage="1" sqref="Q36:Q41" xr:uid="{00000000-0002-0000-0000-000000000000}">
      <formula1>INDICADOR</formula1>
    </dataValidation>
    <dataValidation type="list" allowBlank="1" showInputMessage="1" showErrorMessage="1" sqref="J40:J41" xr:uid="{00000000-0002-0000-0000-000001000000}">
      <formula1>PROGRAMACION</formula1>
    </dataValidation>
    <dataValidation type="list" allowBlank="1" showInputMessage="1" showErrorMessage="1" error="Escriba un texto " promptTitle="Cualquier contenido" sqref="F36:F39" xr:uid="{00000000-0002-0000-0000-000002000000}">
      <formula1>META2</formula1>
    </dataValidation>
  </dataValidations>
  <pageMargins left="0.7" right="0.7" top="0.75" bottom="0.75" header="0.3" footer="0.3"/>
  <pageSetup orientation="portrait" r:id="rId1"/>
  <ignoredErrors>
    <ignoredError sqref="AR33 AR41:AS41 AP38:AP41 AK38:AK41 AL41:AM41 AH40:AH41" unlockedFormula="1"/>
    <ignoredError sqref="AR32"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A44F7AE129E740BB85019D8FAF5FB7" ma:contentTypeVersion="11" ma:contentTypeDescription="Crear nuevo documento." ma:contentTypeScope="" ma:versionID="841971b603453ae27731b25d9b056018">
  <xsd:schema xmlns:xsd="http://www.w3.org/2001/XMLSchema" xmlns:xs="http://www.w3.org/2001/XMLSchema" xmlns:p="http://schemas.microsoft.com/office/2006/metadata/properties" xmlns:ns3="662a7d9e-1b7e-4501-9473-210d1690b053" xmlns:ns4="cc6e43cf-54b3-4053-8f4c-fc403b65ed4d" targetNamespace="http://schemas.microsoft.com/office/2006/metadata/properties" ma:root="true" ma:fieldsID="cc542dbe0c44cc1761fb0eca82dd2999" ns3:_="" ns4:_="">
    <xsd:import namespace="662a7d9e-1b7e-4501-9473-210d1690b053"/>
    <xsd:import namespace="cc6e43cf-54b3-4053-8f4c-fc403b65ed4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a7d9e-1b7e-4501-9473-210d1690b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6e43cf-54b3-4053-8f4c-fc403b65ed4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D1803-90C7-49B2-8ED3-0D606DF09A2B}"/>
</file>

<file path=customXml/itemProps2.xml><?xml version="1.0" encoding="utf-8"?>
<ds:datastoreItem xmlns:ds="http://schemas.openxmlformats.org/officeDocument/2006/customXml" ds:itemID="{3792FD5D-DEA6-41B8-8B5F-29FDA379FA46}"/>
</file>

<file path=customXml/itemProps3.xml><?xml version="1.0" encoding="utf-8"?>
<ds:datastoreItem xmlns:ds="http://schemas.openxmlformats.org/officeDocument/2006/customXml" ds:itemID="{63FA48CD-61D4-48CB-A0BC-CF162EDE15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Gloria Esperanza Pirajon Tejedor</cp:lastModifiedBy>
  <cp:revision/>
  <dcterms:created xsi:type="dcterms:W3CDTF">2020-02-04T13:35:35Z</dcterms:created>
  <dcterms:modified xsi:type="dcterms:W3CDTF">2021-03-03T18:23:51Z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0x010100DDA44F7AE129E740BB85019D8FAF5FB7</vt:lpwstr>
  </property>
</Properties>
</file>