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E:\TELETRABAJO-SDG\PG\REPORTE I TRIMESTRE\AL\25_06_2020\"/>
    </mc:Choice>
  </mc:AlternateContent>
  <xr:revisionPtr revIDLastSave="0" documentId="13_ncr:1_{15211EBB-FA33-4D3E-A449-BD5D5E212952}" xr6:coauthVersionLast="45" xr6:coauthVersionMax="45" xr10:uidLastSave="{00000000-0000-0000-0000-000000000000}"/>
  <bookViews>
    <workbookView xWindow="-120" yWindow="-120" windowWidth="20730" windowHeight="11160" xr2:uid="{00000000-000D-0000-FFFF-FFFF00000000}"/>
  </bookViews>
  <sheets>
    <sheet name="Hoja1" sheetId="1"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 i="1" l="1"/>
  <c r="E27" i="1"/>
  <c r="P28" i="1" l="1"/>
  <c r="P27" i="1"/>
  <c r="AQ36" i="1" l="1"/>
  <c r="AM36" i="1"/>
  <c r="AH36" i="1"/>
  <c r="AC36" i="1"/>
  <c r="E36" i="1"/>
  <c r="E16" i="1" l="1"/>
  <c r="E17" i="1"/>
  <c r="E18" i="1"/>
  <c r="E19" i="1"/>
  <c r="E20" i="1"/>
  <c r="E21" i="1"/>
  <c r="E22" i="1"/>
  <c r="E23" i="1"/>
  <c r="E24" i="1"/>
  <c r="E15" i="1"/>
  <c r="E29" i="1" l="1"/>
  <c r="E37" i="1" s="1"/>
  <c r="U16" i="1"/>
  <c r="U17" i="1"/>
  <c r="U18" i="1"/>
  <c r="U19" i="1"/>
  <c r="U20" i="1"/>
  <c r="U21" i="1"/>
  <c r="U22" i="1"/>
  <c r="U23" i="1"/>
  <c r="U24" i="1"/>
  <c r="U25" i="1"/>
  <c r="U26" i="1"/>
  <c r="U27" i="1"/>
  <c r="U28" i="1"/>
  <c r="U15" i="1"/>
  <c r="AR26" i="1"/>
  <c r="AP26" i="1"/>
  <c r="AK26" i="1"/>
  <c r="AF26" i="1"/>
  <c r="AA26" i="1"/>
  <c r="V26" i="1"/>
  <c r="X26" i="1" s="1"/>
  <c r="P26" i="1"/>
  <c r="AQ26" i="1" l="1"/>
  <c r="AR30" i="1"/>
  <c r="AR31" i="1"/>
  <c r="AR32" i="1"/>
  <c r="AR33" i="1"/>
  <c r="AR34" i="1"/>
  <c r="AR35" i="1"/>
  <c r="AK35" i="1"/>
  <c r="AK34" i="1"/>
  <c r="AK33" i="1"/>
  <c r="AK32" i="1"/>
  <c r="AK31" i="1"/>
  <c r="AK30" i="1"/>
  <c r="AK29" i="1"/>
  <c r="AK28" i="1"/>
  <c r="AK27" i="1"/>
  <c r="AK25" i="1"/>
  <c r="AK24" i="1"/>
  <c r="AK23" i="1"/>
  <c r="AK22" i="1"/>
  <c r="AK21" i="1"/>
  <c r="AK20" i="1"/>
  <c r="AK19" i="1"/>
  <c r="AK18" i="1"/>
  <c r="AK17" i="1"/>
  <c r="AK16" i="1"/>
  <c r="AK15" i="1"/>
  <c r="AF35" i="1"/>
  <c r="AF34" i="1"/>
  <c r="AF33" i="1"/>
  <c r="AF32" i="1"/>
  <c r="AF31" i="1"/>
  <c r="AF30" i="1"/>
  <c r="AF29" i="1"/>
  <c r="AF28" i="1"/>
  <c r="AF27" i="1"/>
  <c r="AF25" i="1"/>
  <c r="AF24" i="1"/>
  <c r="AF23" i="1"/>
  <c r="AF22" i="1"/>
  <c r="AF21" i="1"/>
  <c r="AF20" i="1"/>
  <c r="AF19" i="1"/>
  <c r="AF18" i="1"/>
  <c r="AF17" i="1"/>
  <c r="AF16" i="1"/>
  <c r="AF15" i="1"/>
  <c r="AA16" i="1"/>
  <c r="AA17" i="1"/>
  <c r="AA18" i="1"/>
  <c r="AA19" i="1"/>
  <c r="AA20" i="1"/>
  <c r="AA21" i="1"/>
  <c r="AA22" i="1"/>
  <c r="AA23" i="1"/>
  <c r="AA24" i="1"/>
  <c r="AA25" i="1"/>
  <c r="AA27" i="1"/>
  <c r="AA28" i="1"/>
  <c r="AA29" i="1"/>
  <c r="AA30" i="1"/>
  <c r="AA31" i="1"/>
  <c r="AA32" i="1"/>
  <c r="AA33" i="1"/>
  <c r="AA34" i="1"/>
  <c r="AA35" i="1"/>
  <c r="AA15" i="1"/>
  <c r="V34" i="1"/>
  <c r="X34" i="1" s="1"/>
  <c r="X36" i="1" s="1"/>
  <c r="AR16" i="1"/>
  <c r="AR17" i="1"/>
  <c r="AR18" i="1"/>
  <c r="AR19" i="1"/>
  <c r="AR20" i="1"/>
  <c r="AR21" i="1"/>
  <c r="AR22" i="1"/>
  <c r="AR23" i="1"/>
  <c r="AR24" i="1"/>
  <c r="AR25" i="1"/>
  <c r="AR27" i="1"/>
  <c r="AR28" i="1"/>
  <c r="AR15" i="1"/>
  <c r="AP27" i="1"/>
  <c r="AP28" i="1"/>
  <c r="AP29" i="1"/>
  <c r="AP30" i="1"/>
  <c r="AP31" i="1"/>
  <c r="AP32" i="1"/>
  <c r="AP33" i="1"/>
  <c r="AP34" i="1"/>
  <c r="AP35" i="1"/>
  <c r="AP25" i="1"/>
  <c r="AP24" i="1"/>
  <c r="AP23" i="1"/>
  <c r="AP22" i="1"/>
  <c r="AP21" i="1"/>
  <c r="AP20" i="1"/>
  <c r="AP19" i="1"/>
  <c r="AP18" i="1"/>
  <c r="AP17" i="1"/>
  <c r="AP16" i="1"/>
  <c r="AP15" i="1"/>
  <c r="AQ34" i="1" l="1"/>
  <c r="AQ30" i="1"/>
  <c r="AQ22" i="1"/>
  <c r="AQ18" i="1"/>
  <c r="AQ32" i="1"/>
  <c r="AQ35" i="1"/>
  <c r="AQ31" i="1"/>
  <c r="AQ33" i="1"/>
  <c r="AQ27" i="1"/>
  <c r="AR29" i="1"/>
  <c r="AR36" i="1" s="1"/>
  <c r="AQ25" i="1"/>
  <c r="AQ28" i="1"/>
  <c r="AQ19" i="1"/>
  <c r="AQ24" i="1"/>
  <c r="AQ21" i="1"/>
  <c r="AQ17" i="1"/>
  <c r="AQ23" i="1"/>
  <c r="AQ20" i="1"/>
  <c r="AQ16" i="1"/>
  <c r="AQ15" i="1"/>
  <c r="AQ29" i="1" l="1"/>
  <c r="P25" i="1" l="1"/>
</calcChain>
</file>

<file path=xl/sharedStrings.xml><?xml version="1.0" encoding="utf-8"?>
<sst xmlns="http://schemas.openxmlformats.org/spreadsheetml/2006/main" count="423" uniqueCount="194">
  <si>
    <t>SECRETARIA DISTRITAL DE GOBIERNO</t>
  </si>
  <si>
    <t>CONTROL DE CAMBIOS</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</si>
  <si>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</si>
  <si>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</si>
  <si>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</si>
  <si>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</si>
  <si>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</si>
  <si>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</si>
  <si>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</si>
  <si>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</si>
  <si>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</si>
  <si>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</si>
  <si>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</si>
  <si>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</si>
  <si>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</si>
  <si>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</si>
  <si>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</si>
  <si>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ANÁLISIS DE RESULTADO</t>
  </si>
  <si>
    <t>N° OE</t>
  </si>
  <si>
    <t>OBJETIVO ESTRATÉGICO</t>
  </si>
  <si>
    <t>PROCESO</t>
  </si>
  <si>
    <t>META PLAN DE GESTION VIGENCIA</t>
  </si>
  <si>
    <t>PONDERACION DE LA META</t>
  </si>
  <si>
    <t>TIPO DE META</t>
  </si>
  <si>
    <t>NOMBRE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</si>
  <si>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</si>
  <si>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</si>
  <si>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</si>
  <si>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</si>
  <si>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</si>
  <si>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</si>
  <si>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</si>
  <si>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</si>
  <si>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</si>
  <si>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</si>
  <si>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</si>
  <si>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</si>
  <si>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</si>
  <si>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</si>
  <si>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</si>
  <si>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TOTAL PLAN DE GESTIÓN</t>
  </si>
  <si>
    <t>Subtotal metas transversales</t>
  </si>
  <si>
    <t>INDICADOR</t>
  </si>
  <si>
    <t>Ejecutar el 100% del plan de acción que se formule para la implementación de los presupuestos participativos.</t>
  </si>
  <si>
    <t>Girar mínimo el 25% del presupuesto de inversión directa comprometido en la vigencia 2020</t>
  </si>
  <si>
    <t>Ejecutar el 100% del plan de sostenibilidad contable, que se formule para la vigencia en concordancia con las condiciones contables de la alcaldía local.</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</si>
  <si>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</si>
  <si>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</si>
  <si>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</si>
  <si>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</si>
  <si>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</si>
  <si>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</si>
  <si>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CONSTANTE</t>
  </si>
  <si>
    <t>Porcentaje de buenas prácticas ambientales implementadas</t>
  </si>
  <si>
    <t>EFICACIA</t>
  </si>
  <si>
    <t>Herramienta Oficina Asesora de Planeación</t>
  </si>
  <si>
    <t>Planeación Institucional</t>
  </si>
  <si>
    <t>Listas de chequeo al cumplimiento de criterios ambientales remitidos por la OAP</t>
  </si>
  <si>
    <t>Nivel de participación en actividades de gestión documental</t>
  </si>
  <si>
    <t>Participación en actividades</t>
  </si>
  <si>
    <t>Evidencias de reunión por proceso o localidad</t>
  </si>
  <si>
    <t>Caracterización de levantada</t>
  </si>
  <si>
    <t>#de caracterizaciones levantada</t>
  </si>
  <si>
    <t>SUMA</t>
  </si>
  <si>
    <t>Caracterizaciones</t>
  </si>
  <si>
    <t>Publicación intranet institucional</t>
  </si>
  <si>
    <t>Revisión publicación intranet</t>
  </si>
  <si>
    <t>Registro de buena práctica/idea innovadora</t>
  </si>
  <si>
    <t>buenas prácticas registradas</t>
  </si>
  <si>
    <t>Practicas registradas</t>
  </si>
  <si>
    <t>Base de datos Ágora</t>
  </si>
  <si>
    <t>Reportes ÁGORA</t>
  </si>
  <si>
    <t>Mantener el 100% de las acciones de mejora asignadas al proceso/Alcaldía con relación a planes de mejoramiento interno documentadas y vigentes</t>
  </si>
  <si>
    <t>Acciones correctivas documentadas y vigentes</t>
  </si>
  <si>
    <r>
      <t xml:space="preserve">1- (No. De acciones vencidas del plan de mejoramiento responsabilidad del proceso  </t>
    </r>
    <r>
      <rPr>
        <b/>
        <sz val="12"/>
        <color indexed="30"/>
        <rFont val="Garamond"/>
        <family val="1"/>
      </rPr>
      <t>/</t>
    </r>
    <r>
      <rPr>
        <sz val="12"/>
        <color indexed="30"/>
        <rFont val="Garamond"/>
        <family val="1"/>
      </rPr>
      <t xml:space="preserve"> N°  de acciones a gestionar bajo responsabilidad del proceso)*100</t>
    </r>
  </si>
  <si>
    <t>Planes de mejora</t>
  </si>
  <si>
    <t>MIMEC - SIG</t>
  </si>
  <si>
    <t>Reportes MIMEC - SIG remitidos por la OAP</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</si>
  <si>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</si>
  <si>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</si>
  <si>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</si>
  <si>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</si>
  <si>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</si>
  <si>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Oficina comunicaciones</t>
  </si>
  <si>
    <t>Revisión página Web de la alcaldía</t>
  </si>
  <si>
    <t>Subtotal metas alcaldías locales</t>
  </si>
  <si>
    <t>Gestión Pública Territorial Local</t>
  </si>
  <si>
    <t>Inspección Vigilancia y Control</t>
  </si>
  <si>
    <t>GESTIÓN</t>
  </si>
  <si>
    <t>RETADORA (MEJORA)</t>
  </si>
  <si>
    <t xml:space="preserve">Porcentaje de cumplimiento del Plan de Acción para la implementación de los presupuestos participativos </t>
  </si>
  <si>
    <t xml:space="preserve">Porcentaje de cumplimiento físico acumulado del Plan de Desarrollo Local </t>
  </si>
  <si>
    <t>Porcentaje de compromiso del presupuesto de inversión directa de la vigencia 2020</t>
  </si>
  <si>
    <t>(Valor de RP de inversión directa de la vigencia  / Valor total del presupuesto de inversión directa de la Vigencia)*100</t>
  </si>
  <si>
    <t>Porcentaje de Giros de la Vigencia 2019</t>
  </si>
  <si>
    <t>(Valor de los giros de inversión directa de la vigencia  / Valor total del presupuesto de inversión directa de la vigencia)*100</t>
  </si>
  <si>
    <t>Porcentaje de Giros de Obligaciones por Pagar 2019 y anteriores</t>
  </si>
  <si>
    <t>(Valor de los giros de obligaciones por pagar de la vigencia 2019  / Valor total de las obligaciones por pagar de la vigencia 2019)*100</t>
  </si>
  <si>
    <t xml:space="preserve">Porcentaje de Giros de Obligaciones por Pagar </t>
  </si>
  <si>
    <t>(Valor de los giros de obligaciones por pagar de la vigencia 2018 y anteriores  / Valor total de las obligaciones por pagar de la vigencia 2018 y anteriores)*100</t>
  </si>
  <si>
    <t>Porcentaje de avance acumulado en el cumplimiento del Plan de Sostenibilidad contable programado</t>
  </si>
  <si>
    <t>(No de expedientes con impulso procesal durante el trimestre  / expedientes procesales allegados a 31 de diciembre de 2019)x 100</t>
  </si>
  <si>
    <t>(No de fallos realizados  durante el trimestre/ expedientes procesales allegados a 31 de diciembre de 2019)*100</t>
  </si>
  <si>
    <t>Asegurar el acceso de la ciudadanía a la información y oferta institucional</t>
  </si>
  <si>
    <t>Integrar las herramientas de planeación, gestión y control, con enfoque de innovación, mejoramiento continuo, responsabilidad social, desarrollo integral del talento humano, articulación sectorial y transparencia.</t>
  </si>
  <si>
    <t>Fortalecer la capacidad institucional y para el ejercicio de la función policiva por parte de las autoridades locales a cargo de la Secretaría Distrital de Gobierno</t>
  </si>
  <si>
    <t>CRECIENTE</t>
  </si>
  <si>
    <t>Participantes en encuentros ciudadanos</t>
  </si>
  <si>
    <t>Porcentaje</t>
  </si>
  <si>
    <t>Reporte MUSI</t>
  </si>
  <si>
    <t>compromisos 2020</t>
  </si>
  <si>
    <t>giros 2020</t>
  </si>
  <si>
    <t>Reporte PREDIS</t>
  </si>
  <si>
    <t>giros obligaciones por pagar 2019</t>
  </si>
  <si>
    <t>giros obligaciones por pagar 2018 y  anteriores</t>
  </si>
  <si>
    <t xml:space="preserve">acciones de control u operativos </t>
  </si>
  <si>
    <t>Porcentaje de avance acumulado en el cumplimiento físico del Plan de Desarrollo Local reportado en la MUSI.</t>
  </si>
  <si>
    <t>impulsos procesales</t>
  </si>
  <si>
    <t xml:space="preserve">Fallos de fondo </t>
  </si>
  <si>
    <t>Reportes de participantes</t>
  </si>
  <si>
    <t>Reporte enviado a la Subsecretaria de Gestión Local</t>
  </si>
  <si>
    <t>Reporte a la Dirección de Gestión para el desarrollo local</t>
  </si>
  <si>
    <t>Reporte Contador Alcaldía Local</t>
  </si>
  <si>
    <t>Aplicativo Relacionado</t>
  </si>
  <si>
    <t>Grupo Planeación - Alcaldía Local</t>
  </si>
  <si>
    <t>Grupo de Gestión Policivo - Alcaldía local</t>
  </si>
  <si>
    <t>VIGENCIA DE LA PLANEACIÓN 2020</t>
  </si>
  <si>
    <t xml:space="preserve">Gestión Corporativa Institucional </t>
  </si>
  <si>
    <t>Gestión Pública Territorial Local
Gestión Corporativa Institucional
Servicio de Atención a la Ciudadanía Alcaldías Locales
Inspección Vigilancia y Control</t>
  </si>
  <si>
    <t>N/D</t>
  </si>
  <si>
    <t>SI</t>
  </si>
  <si>
    <t>Contador- Alcaldía Local</t>
  </si>
  <si>
    <t>Reporte a la Dirección de Gestión Policiva</t>
  </si>
  <si>
    <t xml:space="preserve">Participar en el 100% de las actividades que sean convocadas por la Dirección Administrativa - Grupo gestión documental con el fin de que se apliquen correctamente los lineamiento de gestión documental en el proceso  o alcaldía local </t>
  </si>
  <si>
    <t>(# participaciones en actividades de gestión documental/ # de actividades de gestión documental programadas)*100</t>
  </si>
  <si>
    <t>Archivo de gestión Dirección administrativa- Grupo gestión documental</t>
  </si>
  <si>
    <t>Dirección administrativa- Grupo gestión documental</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</si>
  <si>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</si>
  <si>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Registrar una (1) buena práctica/idea innovadora de acuerdo con la metodología dada por la OAP con  fin de validar su potencialidad de implementación en los demás procesos de la entidad</t>
  </si>
  <si>
    <t>Primera versión del plan de gestión de la alcaldía local para la vigencia 2020</t>
  </si>
  <si>
    <t>Consulta en la carpeta de encuentros ciudadanos 2020 o entregables del contrato</t>
  </si>
  <si>
    <t>Participantes en audiencia de rendición de cuentas</t>
  </si>
  <si>
    <t>Consulta en la carpeta de rendición de cuentas 2020 o entregables del contrato</t>
  </si>
  <si>
    <t>FDL - Alcaldía Local</t>
  </si>
  <si>
    <t>Girar mínimo el 60% del presupuesto comprometido constituido como obligaciones por pagar de la vigencia 2019 (inversión).</t>
  </si>
  <si>
    <t>Girar mínimo el 70% del presupuesto comprometido constituido como obligaciones por pagar de la vigencia 2018 y anteriores (inversión).</t>
  </si>
  <si>
    <t>(número de actividades ejecutadas del plan de acción durante el periodo / número de acciones programadas)*100%</t>
  </si>
  <si>
    <t>Actividades ejecutadas</t>
  </si>
  <si>
    <t>Comprometer mínimo el 20% a 30 de junio y el 92% a 31 de diciembre de 2020 del presupuesto de inversión directa disponible a la vigencia para el FDL</t>
  </si>
  <si>
    <t>Ejecutar el 100%  de las actividades establecidas para las alcaldías locales, en materia de SIPSE local.</t>
  </si>
  <si>
    <t xml:space="preserve">Porcentaje de expedientes de policía con impulso procesal </t>
  </si>
  <si>
    <t>Porcentaje de expedientes de policía con fallo de fondo</t>
  </si>
  <si>
    <t>Porcentaje de ejecución del SIPSE local</t>
  </si>
  <si>
    <t xml:space="preserve">Se realizan ajustes de forma en el formato, </t>
  </si>
  <si>
    <t>31 de enero de 2020</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</si>
  <si>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</si>
  <si>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</si>
  <si>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N° actividadades de prevención y socialización</t>
  </si>
  <si>
    <t>N° actividades de prevención y socialización del código nacional de policia Ley 1801 de 2018 a los habitantes de la localidad.</t>
  </si>
  <si>
    <t>Actividadades de prevención y socialización</t>
  </si>
  <si>
    <t>ALCALDÍA LOCAL DE SUMAPAZ</t>
  </si>
  <si>
    <t xml:space="preserve">18,68 Junio
91,94 Diciembre
</t>
  </si>
  <si>
    <t>Lograr el 90% de cumplimiento físico acumulado del plan de desarrollo local.</t>
  </si>
  <si>
    <t>Se separan las metas realcionadas con operativos del proceso de IVC y se realizan ajustes de redacción en los indicadores, se actualizan las metas transversales y se complementan las líneas base.</t>
  </si>
  <si>
    <t>Profesional 222-24 del área administrativa - Alcaldía Local</t>
  </si>
  <si>
    <t>IITRIMESTRE</t>
  </si>
  <si>
    <t>III TRIMESTRE</t>
  </si>
  <si>
    <t>IV TRIMESTRE</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</si>
  <si>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</si>
  <si>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</si>
  <si>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</si>
  <si>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t>Realizar 10 actividades de prevención en materia de convivencia relacionadas con articulos pirotecnicos y sustancias peligrosas (socialización, sensibilización, charlas pedagogicas)</t>
  </si>
  <si>
    <t>Realizar 6 actividades de prevención (socialización, sensibilización, charlas pedagogicas, orientación personalizada) en materia de mineria, medio ambiente y relación con los animales</t>
  </si>
  <si>
    <t>Fallar de fondo el único (l) expediente de policía a cargo de las correguidurías con corte a 31-12-2019</t>
  </si>
  <si>
    <t>Ralizar 12 actividades de prevención(socialización, sensibilización, charlas pedagogicas )del código nacional de policia Ley 1801 de 2016 y métodos alternativos de resolución de conflictos a los habitantes de la localidad.</t>
  </si>
  <si>
    <t>META NO PROGRAMADA</t>
  </si>
  <si>
    <t xml:space="preserve"> </t>
  </si>
  <si>
    <t>ACTAS DE EVIDENCIA DE REUNION.</t>
  </si>
  <si>
    <t xml:space="preserve">En el I trimestre se adelataron las siguientes  actividades de prevencion y socialización código nacional de policia Ley 1801 de 2018:
1.19-02-2020 Métodos alternativos resolución de conflictos. 
2. 19-03-2020 Actividad de prevención y socialización de la ley 1801 Corregimiento de Betanía, veredas Peñaliza y Raizal </t>
  </si>
  <si>
    <r>
      <rPr>
        <b/>
        <sz val="12"/>
        <color theme="1"/>
        <rFont val="Garamond"/>
        <family val="1"/>
      </rPr>
      <t>FRANCY LILIANA MURCIA DIAZ</t>
    </r>
    <r>
      <rPr>
        <sz val="12"/>
        <color theme="1"/>
        <rFont val="Garamond"/>
        <family val="1"/>
      </rPr>
      <t xml:space="preserve">
</t>
    </r>
    <r>
      <rPr>
        <b/>
        <sz val="12"/>
        <color theme="1"/>
        <rFont val="Garamond"/>
        <family val="1"/>
      </rPr>
      <t>Aprobado mediante caso HOLA N°</t>
    </r>
  </si>
  <si>
    <t>META REPROGRAMADA</t>
  </si>
  <si>
    <t>Reporte MIMEC</t>
  </si>
  <si>
    <t>La Alcaldía Local  mantuvo al 88% las acciones correctivas, documentadas y vigentes en el trimestre.</t>
  </si>
  <si>
    <t>CUMPLIMIENTO I TRIMESTRE</t>
  </si>
  <si>
    <t>23 de abril de 2020</t>
  </si>
  <si>
    <r>
      <t xml:space="preserve">Para el primer trimestre de la vigencia 2020, el plan de gestión de la alcaldía local alcanzó un nivel de desempeño del </t>
    </r>
    <r>
      <rPr>
        <b/>
        <sz val="11"/>
        <color theme="1"/>
        <rFont val="Garamond"/>
        <family val="1"/>
      </rPr>
      <t>94%</t>
    </r>
    <r>
      <rPr>
        <sz val="11"/>
        <color theme="1"/>
        <rFont val="Garamond"/>
        <family val="1"/>
      </rPr>
      <t xml:space="preserve">.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
</t>
    </r>
  </si>
  <si>
    <t>25 de junio de 2020</t>
  </si>
  <si>
    <t>En atención a la solicitud remitida por la Subsecretaría de Gestión Local - SGL se modifican las dos metas de participación (Encuentros Ciudadanos y Audiencia Pública de Rendición de Cuentas) incorporadas en el plan de gestión.</t>
  </si>
  <si>
    <t>Establecer una (1) línea base de la participación (presencial y virtual) en los encuentros ciudadanos realizados durante el 2020 en la localidad</t>
  </si>
  <si>
    <t>Establecer una (1) línea base de la participación (presencial y virtual) en la rendicion de cuentas realizados durante el 2020 en la localidad</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</si>
  <si>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</si>
  <si>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</si>
  <si>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</si>
  <si>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Pico de asistencia: Las personas que ingresaron a la rendición de cuentas a través de Facebook Live o la plataforma establecida según la metodología del Consejo de Planeación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</si>
</sst>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00\ _€_-;\-* #,##0.00\ _€_-;_-* &quot;-&quot;??\ _€_-;_-@_-"/>
    <numFmt numFmtId="165" formatCode="* #,##0.00&quot;    &quot;;\-* #,##0.00&quot;    &quot;;* \-#&quot;    &quot;;@\ "/>
    <numFmt numFmtId="166" formatCode="0.0%"/>
    <numFmt numFmtId="167" formatCode="_-* #,##0.0_-;\-* #,##0.0_-;_-* &quot;-&quot;_-;_-@_-"/>
    <numFmt numFmtId="168"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12"/>
      <color theme="1"/>
      <name val="Garamond"/>
      <family val="1"/>
    </font>
    <font>
      <sz val="12"/>
      <color rgb="FF000000"/>
      <name val="Garamond"/>
      <family val="1"/>
    </font>
    <font>
      <sz val="12"/>
      <color rgb="FF0070C0"/>
      <name val="Garamond"/>
      <family val="1"/>
    </font>
    <font>
      <sz val="11"/>
      <color theme="1"/>
      <name val="Garamond"/>
      <family val="1"/>
    </font>
    <font>
      <b/>
      <sz val="12"/>
      <color indexed="30"/>
      <name val="Garamond"/>
      <family val="1"/>
    </font>
    <font>
      <sz val="12"/>
      <color indexed="30"/>
      <name val="Garamond"/>
      <family val="1"/>
    </font>
    <font>
      <sz val="12"/>
      <name val="Garamond"/>
      <family val="1"/>
    </font>
    <font>
      <b/>
      <sz val="10"/>
      <color theme="1"/>
      <name val="Garamond"/>
      <family val="1"/>
    </font>
    <font>
      <b/>
      <sz val="12"/>
      <color rgb="FF0070C0"/>
      <name val="Garamond"/>
      <family val="1"/>
    </font>
    <font>
      <b/>
      <sz val="11"/>
      <color theme="1"/>
      <name val="Garamond"/>
      <family val="1"/>
    </font>
    <font>
      <b/>
      <sz val="12"/>
      <color theme="1"/>
      <name val="Garamond"/>
      <family val="1"/>
    </font>
    <font>
      <b/>
      <sz val="10"/>
      <name val="Garamond"/>
      <family val="1"/>
    </font>
    <font>
      <b/>
      <sz val="12"/>
      <name val="Garamond"/>
      <family val="1"/>
    </font>
    <font>
      <b/>
      <sz val="14"/>
      <color theme="1"/>
      <name val="Garamond"/>
      <family val="1"/>
    </font>
    <font>
      <sz val="9"/>
      <color theme="1"/>
      <name val="Garamond"/>
      <family val="1"/>
    </font>
  </fonts>
  <fills count="1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rgb="FFFFFFFF"/>
        <bgColor indexed="64"/>
      </patternFill>
    </fill>
    <fill>
      <patternFill patternType="solid">
        <fgColor theme="4" tint="0.79998168889431442"/>
        <bgColor indexed="64"/>
      </patternFill>
    </fill>
  </fills>
  <borders count="37">
    <border>
      <left/>
      <right/>
      <top/>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1">
    <xf numFmtId="0" fontId="0" fillId="0" borderId="0"/>
    <xf numFmtId="41"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164" fontId="1" fillId="0" borderId="0" applyFont="0" applyFill="0" applyBorder="0" applyAlignment="0" applyProtection="0"/>
    <xf numFmtId="165" fontId="2" fillId="0" borderId="0" applyFill="0" applyBorder="0" applyAlignment="0" applyProtection="0"/>
    <xf numFmtId="0" fontId="2" fillId="0" borderId="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18">
    <xf numFmtId="0" fontId="0" fillId="0" borderId="0" xfId="0"/>
    <xf numFmtId="0" fontId="3" fillId="0" borderId="9" xfId="0" applyFont="1" applyBorder="1" applyAlignment="1">
      <alignment vertical="center" wrapText="1"/>
    </xf>
    <xf numFmtId="0" fontId="5" fillId="0" borderId="25" xfId="0" applyFont="1" applyBorder="1" applyAlignment="1" applyProtection="1">
      <alignment horizontal="justify" vertical="center" wrapText="1"/>
      <protection locked="0"/>
    </xf>
    <xf numFmtId="0" fontId="5" fillId="0" borderId="9" xfId="0" applyFont="1" applyBorder="1" applyAlignment="1" applyProtection="1">
      <alignment horizontal="justify" vertical="center" wrapText="1"/>
      <protection locked="0"/>
    </xf>
    <xf numFmtId="0" fontId="5" fillId="0" borderId="9" xfId="0" applyFont="1" applyBorder="1" applyAlignment="1" applyProtection="1">
      <alignment horizontal="center" vertical="center" wrapText="1"/>
      <protection locked="0"/>
    </xf>
    <xf numFmtId="0" fontId="5" fillId="0" borderId="9" xfId="0" applyFont="1" applyBorder="1" applyAlignment="1">
      <alignment horizontal="justify" vertical="center" wrapText="1"/>
    </xf>
    <xf numFmtId="9" fontId="5" fillId="0" borderId="9" xfId="2" applyFont="1" applyBorder="1" applyAlignment="1">
      <alignment horizontal="justify" vertical="center" wrapText="1"/>
    </xf>
    <xf numFmtId="0" fontId="5" fillId="0" borderId="13" xfId="0" applyFont="1" applyBorder="1" applyAlignment="1" applyProtection="1">
      <alignment horizontal="justify" vertical="center" wrapText="1"/>
      <protection locked="0"/>
    </xf>
    <xf numFmtId="0" fontId="5" fillId="0" borderId="12" xfId="0" applyFont="1" applyBorder="1" applyAlignment="1" applyProtection="1">
      <alignment horizontal="justify" vertical="center" wrapText="1"/>
      <protection locked="0"/>
    </xf>
    <xf numFmtId="0" fontId="5" fillId="0" borderId="12" xfId="0" applyFont="1" applyBorder="1" applyAlignment="1">
      <alignment horizontal="justify" vertical="center" wrapText="1"/>
    </xf>
    <xf numFmtId="9" fontId="5" fillId="0" borderId="12" xfId="2" applyFont="1" applyBorder="1" applyAlignment="1">
      <alignment horizontal="justify" vertical="center" wrapText="1"/>
    </xf>
    <xf numFmtId="9" fontId="5" fillId="0" borderId="9" xfId="2" applyFont="1" applyBorder="1" applyAlignment="1">
      <alignment horizontal="center" vertical="center" wrapText="1"/>
    </xf>
    <xf numFmtId="9" fontId="5" fillId="0" borderId="9" xfId="0" applyNumberFormat="1" applyFont="1" applyBorder="1" applyAlignment="1" applyProtection="1">
      <alignment horizontal="justify" vertical="center" wrapText="1"/>
      <protection locked="0"/>
    </xf>
    <xf numFmtId="0" fontId="3" fillId="0" borderId="9" xfId="0" applyFont="1" applyBorder="1" applyAlignment="1">
      <alignment horizontal="center" vertical="center" wrapText="1"/>
    </xf>
    <xf numFmtId="0" fontId="6" fillId="0" borderId="9" xfId="0" applyFont="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6" fillId="0" borderId="9" xfId="0" applyFont="1" applyBorder="1" applyAlignment="1">
      <alignment vertical="center"/>
    </xf>
    <xf numFmtId="0" fontId="6" fillId="11" borderId="9" xfId="0" applyFont="1" applyFill="1" applyBorder="1" applyAlignment="1">
      <alignment vertical="center"/>
    </xf>
    <xf numFmtId="9" fontId="12" fillId="8" borderId="9" xfId="0" applyNumberFormat="1" applyFont="1" applyFill="1" applyBorder="1" applyAlignment="1">
      <alignment vertical="center"/>
    </xf>
    <xf numFmtId="0" fontId="12" fillId="8" borderId="9" xfId="0" applyFont="1" applyFill="1" applyBorder="1" applyAlignment="1">
      <alignment vertical="center"/>
    </xf>
    <xf numFmtId="0" fontId="3" fillId="5" borderId="9" xfId="0" applyFont="1" applyFill="1" applyBorder="1" applyAlignment="1">
      <alignment vertical="center" wrapText="1"/>
    </xf>
    <xf numFmtId="0" fontId="6" fillId="0" borderId="11" xfId="0" applyFont="1" applyBorder="1" applyAlignment="1">
      <alignment vertical="center" wrapText="1"/>
    </xf>
    <xf numFmtId="0" fontId="12" fillId="11" borderId="9" xfId="0" applyFont="1" applyFill="1" applyBorder="1" applyAlignment="1">
      <alignment horizontal="center" vertical="center"/>
    </xf>
    <xf numFmtId="0" fontId="6" fillId="13" borderId="9" xfId="0" applyFont="1" applyFill="1" applyBorder="1" applyAlignment="1">
      <alignment vertical="center" wrapText="1"/>
    </xf>
    <xf numFmtId="0" fontId="6" fillId="9" borderId="9" xfId="0" applyFont="1" applyFill="1" applyBorder="1" applyAlignment="1">
      <alignment vertical="center" wrapText="1"/>
    </xf>
    <xf numFmtId="0" fontId="6" fillId="10" borderId="9" xfId="0" applyFont="1" applyFill="1" applyBorder="1" applyAlignment="1">
      <alignment vertical="center" wrapText="1"/>
    </xf>
    <xf numFmtId="0" fontId="6" fillId="7" borderId="9" xfId="0" applyFont="1" applyFill="1" applyBorder="1" applyAlignment="1">
      <alignment vertical="center" wrapText="1"/>
    </xf>
    <xf numFmtId="0" fontId="6" fillId="7" borderId="25" xfId="0" applyFont="1" applyFill="1" applyBorder="1" applyAlignment="1">
      <alignment vertical="center" wrapText="1"/>
    </xf>
    <xf numFmtId="0" fontId="6" fillId="7" borderId="26" xfId="0" applyFont="1" applyFill="1" applyBorder="1" applyAlignment="1">
      <alignment vertical="center" wrapText="1"/>
    </xf>
    <xf numFmtId="0" fontId="6" fillId="9" borderId="25" xfId="0" applyFont="1" applyFill="1" applyBorder="1" applyAlignment="1">
      <alignment vertical="center" wrapText="1"/>
    </xf>
    <xf numFmtId="0" fontId="6" fillId="9" borderId="26" xfId="0" applyFont="1" applyFill="1" applyBorder="1" applyAlignment="1">
      <alignment vertical="center" wrapText="1"/>
    </xf>
    <xf numFmtId="0" fontId="6" fillId="10" borderId="25" xfId="0" applyFont="1" applyFill="1" applyBorder="1" applyAlignment="1">
      <alignment vertical="center" wrapText="1"/>
    </xf>
    <xf numFmtId="0" fontId="6" fillId="10" borderId="26" xfId="0" applyFont="1" applyFill="1" applyBorder="1" applyAlignment="1">
      <alignment vertical="center" wrapText="1"/>
    </xf>
    <xf numFmtId="0" fontId="6" fillId="13" borderId="25" xfId="0" applyFont="1" applyFill="1" applyBorder="1" applyAlignment="1">
      <alignment vertical="center" wrapText="1"/>
    </xf>
    <xf numFmtId="0" fontId="6" fillId="13" borderId="26" xfId="0" applyFont="1" applyFill="1" applyBorder="1" applyAlignment="1">
      <alignment vertical="center" wrapText="1"/>
    </xf>
    <xf numFmtId="0" fontId="11" fillId="8" borderId="11" xfId="0" applyFont="1" applyFill="1" applyBorder="1" applyAlignment="1" applyProtection="1">
      <alignment horizontal="justify" vertical="center" wrapText="1"/>
      <protection locked="0"/>
    </xf>
    <xf numFmtId="9" fontId="12" fillId="8" borderId="11" xfId="0" applyNumberFormat="1" applyFont="1" applyFill="1" applyBorder="1" applyAlignment="1">
      <alignment vertical="center"/>
    </xf>
    <xf numFmtId="0" fontId="4" fillId="12" borderId="25" xfId="0" applyFont="1" applyFill="1" applyBorder="1" applyAlignment="1">
      <alignment horizontal="justify" vertical="center" wrapText="1"/>
    </xf>
    <xf numFmtId="0" fontId="3" fillId="0" borderId="25" xfId="0" applyFont="1" applyBorder="1" applyAlignment="1">
      <alignment vertical="center" wrapText="1"/>
    </xf>
    <xf numFmtId="0" fontId="9" fillId="0" borderId="25" xfId="0" applyFont="1" applyBorder="1" applyAlignment="1">
      <alignment vertical="center" wrapText="1"/>
    </xf>
    <xf numFmtId="0" fontId="13" fillId="11" borderId="25" xfId="0" applyFont="1" applyFill="1" applyBorder="1" applyAlignment="1">
      <alignment vertical="center" wrapText="1"/>
    </xf>
    <xf numFmtId="9" fontId="5" fillId="0" borderId="26" xfId="0" applyNumberFormat="1" applyFont="1" applyBorder="1" applyAlignment="1" applyProtection="1">
      <alignment horizontal="justify" vertical="center" wrapText="1"/>
      <protection locked="0"/>
    </xf>
    <xf numFmtId="0" fontId="5" fillId="0" borderId="25" xfId="0" applyFont="1" applyBorder="1" applyAlignment="1">
      <alignment horizontal="justify" vertical="center" wrapText="1"/>
    </xf>
    <xf numFmtId="9" fontId="5" fillId="0" borderId="26" xfId="2" applyFont="1" applyBorder="1" applyAlignment="1">
      <alignment horizontal="justify" vertical="center" wrapText="1"/>
    </xf>
    <xf numFmtId="0" fontId="5" fillId="0" borderId="13" xfId="0" applyFont="1" applyBorder="1" applyAlignment="1">
      <alignment horizontal="justify" vertical="center" wrapText="1"/>
    </xf>
    <xf numFmtId="9" fontId="5" fillId="0" borderId="12" xfId="2" applyFont="1" applyBorder="1" applyAlignment="1">
      <alignment horizontal="center" vertical="center" wrapText="1"/>
    </xf>
    <xf numFmtId="9" fontId="5" fillId="0" borderId="27" xfId="2" applyFont="1" applyBorder="1" applyAlignment="1">
      <alignment horizontal="justify" vertical="center" wrapText="1"/>
    </xf>
    <xf numFmtId="0" fontId="6" fillId="0" borderId="25" xfId="0" applyFont="1" applyBorder="1" applyAlignment="1">
      <alignment vertical="center"/>
    </xf>
    <xf numFmtId="0" fontId="3" fillId="0" borderId="26" xfId="0" applyFont="1" applyBorder="1" applyAlignment="1">
      <alignment vertical="center" wrapText="1"/>
    </xf>
    <xf numFmtId="0" fontId="6" fillId="8" borderId="22" xfId="0" applyFont="1" applyFill="1" applyBorder="1" applyAlignment="1">
      <alignment vertical="center"/>
    </xf>
    <xf numFmtId="0" fontId="6" fillId="8" borderId="0" xfId="0" applyFont="1" applyFill="1" applyBorder="1" applyAlignment="1">
      <alignment vertical="center"/>
    </xf>
    <xf numFmtId="0" fontId="6" fillId="11" borderId="8" xfId="0" applyFont="1" applyFill="1" applyBorder="1" applyAlignment="1">
      <alignment vertical="center"/>
    </xf>
    <xf numFmtId="0" fontId="6" fillId="0" borderId="22" xfId="0" applyFont="1" applyBorder="1" applyAlignment="1">
      <alignment vertical="center"/>
    </xf>
    <xf numFmtId="0" fontId="5" fillId="0" borderId="26" xfId="0" applyFont="1" applyBorder="1" applyAlignment="1" applyProtection="1">
      <alignment horizontal="justify" vertical="center" wrapText="1"/>
      <protection locked="0"/>
    </xf>
    <xf numFmtId="0" fontId="6" fillId="0" borderId="30" xfId="0" applyFont="1" applyBorder="1" applyAlignment="1">
      <alignment vertical="center"/>
    </xf>
    <xf numFmtId="0" fontId="5" fillId="0" borderId="27" xfId="0" applyFont="1" applyBorder="1" applyAlignment="1" applyProtection="1">
      <alignment horizontal="justify" vertical="center" wrapText="1"/>
      <protection locked="0"/>
    </xf>
    <xf numFmtId="0" fontId="5" fillId="0" borderId="26" xfId="0" applyFont="1" applyBorder="1" applyAlignment="1" applyProtection="1">
      <alignment horizontal="center" vertical="center" wrapText="1"/>
      <protection locked="0"/>
    </xf>
    <xf numFmtId="0" fontId="6" fillId="0" borderId="24" xfId="0" applyFont="1" applyBorder="1" applyAlignment="1">
      <alignment vertical="center"/>
    </xf>
    <xf numFmtId="0" fontId="3" fillId="0" borderId="32" xfId="0" applyFont="1" applyBorder="1" applyAlignment="1">
      <alignment vertical="center" wrapText="1"/>
    </xf>
    <xf numFmtId="0" fontId="10" fillId="11" borderId="13" xfId="0" applyFont="1" applyFill="1" applyBorder="1" applyAlignment="1">
      <alignment horizontal="center" vertical="center" wrapText="1"/>
    </xf>
    <xf numFmtId="0" fontId="10" fillId="11" borderId="12" xfId="0" applyFont="1" applyFill="1" applyBorder="1" applyAlignment="1">
      <alignment horizontal="center" vertical="center" wrapText="1"/>
    </xf>
    <xf numFmtId="0" fontId="10" fillId="11" borderId="2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9"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6" fillId="0" borderId="9" xfId="0" applyFont="1" applyBorder="1" applyAlignment="1">
      <alignment horizontal="center" vertical="center"/>
    </xf>
    <xf numFmtId="9" fontId="9" fillId="0" borderId="14" xfId="0" applyNumberFormat="1" applyFont="1" applyBorder="1" applyAlignment="1">
      <alignment horizontal="center" vertical="center" wrapText="1"/>
    </xf>
    <xf numFmtId="9" fontId="12" fillId="11" borderId="9" xfId="2" applyFont="1" applyFill="1" applyBorder="1" applyAlignment="1">
      <alignment horizontal="center" vertical="center"/>
    </xf>
    <xf numFmtId="0" fontId="9" fillId="0" borderId="11" xfId="0" applyFont="1" applyBorder="1" applyAlignment="1">
      <alignment horizontal="center" vertical="center" wrapText="1"/>
    </xf>
    <xf numFmtId="0" fontId="9" fillId="0" borderId="11" xfId="0" applyFont="1" applyBorder="1" applyAlignment="1">
      <alignment vertical="center" wrapText="1"/>
    </xf>
    <xf numFmtId="0" fontId="9" fillId="12" borderId="25" xfId="0" applyFont="1" applyFill="1" applyBorder="1" applyAlignment="1">
      <alignment horizontal="justify" vertical="center" wrapText="1"/>
    </xf>
    <xf numFmtId="0" fontId="9" fillId="0" borderId="9" xfId="0" applyFont="1" applyBorder="1" applyAlignment="1">
      <alignment horizontal="center" vertical="center" wrapText="1"/>
    </xf>
    <xf numFmtId="0" fontId="9" fillId="0" borderId="9" xfId="0" applyFont="1" applyBorder="1" applyAlignment="1">
      <alignment vertical="center" wrapText="1"/>
    </xf>
    <xf numFmtId="0" fontId="6" fillId="0" borderId="0" xfId="0" applyFont="1" applyAlignment="1">
      <alignment horizontal="center" vertical="center"/>
    </xf>
    <xf numFmtId="9" fontId="5" fillId="0" borderId="9" xfId="0" applyNumberFormat="1" applyFont="1" applyBorder="1" applyAlignment="1">
      <alignment horizontal="center" vertical="center" wrapText="1"/>
    </xf>
    <xf numFmtId="0" fontId="15" fillId="5" borderId="25" xfId="0" applyFont="1" applyFill="1" applyBorder="1" applyAlignment="1">
      <alignment vertical="center" wrapText="1"/>
    </xf>
    <xf numFmtId="0" fontId="13" fillId="5" borderId="25" xfId="0" applyFont="1" applyFill="1" applyBorder="1" applyAlignment="1">
      <alignment vertical="center" wrapText="1"/>
    </xf>
    <xf numFmtId="0" fontId="3" fillId="5" borderId="11" xfId="0" applyFont="1" applyFill="1" applyBorder="1" applyAlignment="1">
      <alignment vertical="center"/>
    </xf>
    <xf numFmtId="0" fontId="3" fillId="5" borderId="11" xfId="0" applyFont="1" applyFill="1" applyBorder="1" applyAlignment="1">
      <alignment vertical="center" wrapText="1"/>
    </xf>
    <xf numFmtId="0" fontId="3" fillId="0" borderId="25" xfId="0" applyFont="1" applyFill="1" applyBorder="1" applyAlignment="1">
      <alignment vertical="center"/>
    </xf>
    <xf numFmtId="0" fontId="3" fillId="0" borderId="15" xfId="0" applyFont="1" applyBorder="1" applyAlignment="1">
      <alignment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applyAlignment="1">
      <alignment vertical="center" wrapText="1"/>
    </xf>
    <xf numFmtId="0" fontId="3" fillId="0" borderId="0" xfId="0" applyFont="1" applyAlignment="1">
      <alignment vertical="center"/>
    </xf>
    <xf numFmtId="0" fontId="9" fillId="11" borderId="9" xfId="0" applyFont="1" applyFill="1" applyBorder="1" applyAlignment="1">
      <alignment horizontal="center" vertical="center"/>
    </xf>
    <xf numFmtId="0" fontId="3" fillId="5" borderId="9" xfId="0" applyFont="1" applyFill="1" applyBorder="1" applyAlignment="1">
      <alignment vertical="center"/>
    </xf>
    <xf numFmtId="0" fontId="3" fillId="11" borderId="7" xfId="0" applyFont="1" applyFill="1" applyBorder="1" applyAlignment="1">
      <alignment horizontal="center" vertical="center"/>
    </xf>
    <xf numFmtId="166" fontId="9" fillId="11" borderId="9" xfId="0" applyNumberFormat="1" applyFont="1" applyFill="1" applyBorder="1" applyAlignment="1">
      <alignment horizontal="center" vertical="center"/>
    </xf>
    <xf numFmtId="0" fontId="9" fillId="11" borderId="9" xfId="0" applyFont="1" applyFill="1" applyBorder="1" applyAlignment="1">
      <alignment horizontal="center" vertical="center" wrapText="1"/>
    </xf>
    <xf numFmtId="0" fontId="3" fillId="0" borderId="9" xfId="0" applyFont="1" applyBorder="1" applyAlignment="1">
      <alignment vertical="center"/>
    </xf>
    <xf numFmtId="168" fontId="9" fillId="11" borderId="9" xfId="1" applyNumberFormat="1" applyFont="1" applyFill="1" applyBorder="1" applyAlignment="1">
      <alignment horizontal="center" vertical="center"/>
    </xf>
    <xf numFmtId="0" fontId="3" fillId="11" borderId="9" xfId="0" applyFont="1" applyFill="1" applyBorder="1" applyAlignment="1">
      <alignment vertical="center" wrapText="1"/>
    </xf>
    <xf numFmtId="9" fontId="3" fillId="0" borderId="9" xfId="2" applyFont="1" applyBorder="1" applyAlignment="1">
      <alignment horizontal="center" vertical="center" wrapText="1"/>
    </xf>
    <xf numFmtId="0" fontId="3" fillId="11" borderId="9" xfId="0" applyFont="1" applyFill="1" applyBorder="1" applyAlignment="1">
      <alignment horizontal="center" vertical="center"/>
    </xf>
    <xf numFmtId="0" fontId="3" fillId="11" borderId="26" xfId="0" applyFont="1" applyFill="1" applyBorder="1" applyAlignment="1">
      <alignment vertical="center"/>
    </xf>
    <xf numFmtId="0" fontId="3" fillId="11" borderId="9" xfId="0" applyFont="1" applyFill="1" applyBorder="1" applyAlignment="1">
      <alignment vertical="center"/>
    </xf>
    <xf numFmtId="0" fontId="3" fillId="11" borderId="25" xfId="0" applyFont="1" applyFill="1" applyBorder="1" applyAlignment="1">
      <alignment vertical="center"/>
    </xf>
    <xf numFmtId="0" fontId="3" fillId="11" borderId="26" xfId="0" applyFont="1" applyFill="1" applyBorder="1" applyAlignment="1">
      <alignment vertical="center" wrapText="1"/>
    </xf>
    <xf numFmtId="0" fontId="3" fillId="11" borderId="3" xfId="0" applyFont="1" applyFill="1" applyBorder="1" applyAlignment="1">
      <alignment vertical="center"/>
    </xf>
    <xf numFmtId="0" fontId="3" fillId="11" borderId="9" xfId="0" applyFont="1" applyFill="1" applyBorder="1" applyAlignment="1">
      <alignment horizontal="center" vertical="center" wrapText="1"/>
    </xf>
    <xf numFmtId="0" fontId="3" fillId="11" borderId="25" xfId="0" applyFont="1" applyFill="1" applyBorder="1" applyAlignment="1">
      <alignment vertical="center" wrapText="1"/>
    </xf>
    <xf numFmtId="0" fontId="3" fillId="0" borderId="9" xfId="2" applyNumberFormat="1" applyFont="1" applyBorder="1" applyAlignment="1">
      <alignment horizontal="center" vertical="center" wrapText="1"/>
    </xf>
    <xf numFmtId="9" fontId="3" fillId="0" borderId="26" xfId="0" applyNumberFormat="1" applyFont="1" applyBorder="1" applyAlignment="1" applyProtection="1">
      <alignment horizontal="center" vertical="center" wrapText="1"/>
      <protection locked="0"/>
    </xf>
    <xf numFmtId="167" fontId="3" fillId="0" borderId="9" xfId="1" applyNumberFormat="1" applyFont="1" applyBorder="1" applyAlignment="1">
      <alignment horizontal="center" vertical="center" wrapText="1"/>
    </xf>
    <xf numFmtId="1" fontId="3" fillId="0" borderId="26" xfId="0" applyNumberFormat="1" applyFont="1" applyBorder="1" applyAlignment="1" applyProtection="1">
      <alignment horizontal="center" vertical="center" wrapText="1"/>
      <protection locked="0"/>
    </xf>
    <xf numFmtId="9" fontId="3" fillId="0" borderId="12" xfId="0" applyNumberFormat="1" applyFont="1" applyBorder="1" applyAlignment="1">
      <alignment horizontal="center" vertical="center"/>
    </xf>
    <xf numFmtId="0" fontId="3" fillId="0" borderId="18" xfId="0" applyFont="1" applyBorder="1" applyAlignment="1">
      <alignment vertical="center"/>
    </xf>
    <xf numFmtId="0" fontId="3" fillId="0" borderId="12" xfId="0" applyFont="1" applyBorder="1" applyAlignment="1">
      <alignment vertical="center" wrapText="1"/>
    </xf>
    <xf numFmtId="0" fontId="3" fillId="0" borderId="13" xfId="0" applyFont="1" applyBorder="1" applyAlignment="1">
      <alignment vertical="center" wrapText="1"/>
    </xf>
    <xf numFmtId="0" fontId="3" fillId="0" borderId="0" xfId="0" applyFont="1" applyAlignment="1">
      <alignment horizontal="center" vertical="center"/>
    </xf>
    <xf numFmtId="0" fontId="3" fillId="9" borderId="25" xfId="0" applyFont="1" applyFill="1" applyBorder="1" applyAlignment="1">
      <alignment vertical="center" wrapText="1"/>
    </xf>
    <xf numFmtId="0" fontId="3" fillId="10" borderId="25" xfId="0" applyFont="1" applyFill="1" applyBorder="1" applyAlignment="1">
      <alignment vertical="center" wrapText="1"/>
    </xf>
    <xf numFmtId="0" fontId="3" fillId="7" borderId="9" xfId="0" applyFont="1" applyFill="1" applyBorder="1" applyAlignment="1">
      <alignment vertical="center" wrapText="1"/>
    </xf>
    <xf numFmtId="0" fontId="3" fillId="0" borderId="9" xfId="0" applyFont="1" applyFill="1" applyBorder="1" applyAlignment="1">
      <alignment vertical="center"/>
    </xf>
    <xf numFmtId="9" fontId="3" fillId="0" borderId="9" xfId="0" applyNumberFormat="1" applyFont="1" applyFill="1" applyBorder="1" applyAlignment="1">
      <alignment vertical="center"/>
    </xf>
    <xf numFmtId="9" fontId="3" fillId="0" borderId="26" xfId="0" applyNumberFormat="1" applyFont="1" applyFill="1" applyBorder="1" applyAlignment="1">
      <alignment vertical="center"/>
    </xf>
    <xf numFmtId="9" fontId="9" fillId="0" borderId="9" xfId="0" applyNumberFormat="1" applyFont="1" applyFill="1" applyBorder="1" applyAlignment="1">
      <alignment vertical="center"/>
    </xf>
    <xf numFmtId="9" fontId="9" fillId="0" borderId="26" xfId="0" applyNumberFormat="1" applyFont="1" applyFill="1" applyBorder="1" applyAlignment="1">
      <alignment vertical="center"/>
    </xf>
    <xf numFmtId="0" fontId="3" fillId="0" borderId="9" xfId="0" applyFont="1" applyFill="1" applyBorder="1" applyAlignment="1">
      <alignment horizontal="center" vertical="center"/>
    </xf>
    <xf numFmtId="0" fontId="3" fillId="0" borderId="26" xfId="0" applyFont="1" applyFill="1" applyBorder="1" applyAlignment="1">
      <alignment vertical="center"/>
    </xf>
    <xf numFmtId="0" fontId="3" fillId="0" borderId="9" xfId="0" applyFont="1" applyBorder="1" applyAlignment="1">
      <alignment horizontal="justify" vertical="center" wrapText="1"/>
    </xf>
    <xf numFmtId="0" fontId="3" fillId="11" borderId="25"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0" borderId="9" xfId="0" applyFont="1" applyBorder="1" applyAlignment="1">
      <alignment vertical="center" wrapText="1"/>
    </xf>
    <xf numFmtId="0" fontId="5" fillId="0" borderId="26" xfId="0" applyFont="1" applyBorder="1" applyAlignment="1">
      <alignment vertical="center" wrapText="1"/>
    </xf>
    <xf numFmtId="0" fontId="5" fillId="0" borderId="13" xfId="0" applyFont="1" applyBorder="1" applyAlignment="1">
      <alignment horizontal="center" vertical="center" wrapText="1"/>
    </xf>
    <xf numFmtId="9" fontId="5" fillId="0" borderId="25" xfId="2" applyFont="1" applyBorder="1" applyAlignment="1">
      <alignment horizontal="center" vertical="center" wrapText="1"/>
    </xf>
    <xf numFmtId="0" fontId="13" fillId="13" borderId="34" xfId="0" applyFont="1" applyFill="1" applyBorder="1" applyAlignment="1">
      <alignment vertical="center" wrapText="1"/>
    </xf>
    <xf numFmtId="9" fontId="16" fillId="0" borderId="33" xfId="2" applyFont="1" applyBorder="1" applyAlignment="1">
      <alignment horizontal="center" vertical="center" wrapText="1"/>
    </xf>
    <xf numFmtId="0" fontId="6" fillId="13" borderId="9" xfId="0" applyFont="1" applyFill="1" applyBorder="1" applyAlignment="1">
      <alignment horizontal="center" vertical="center" wrapText="1"/>
    </xf>
    <xf numFmtId="0" fontId="6" fillId="0" borderId="9" xfId="0" applyFont="1" applyBorder="1" applyAlignment="1">
      <alignment horizontal="center" vertical="center"/>
    </xf>
    <xf numFmtId="0" fontId="3" fillId="0" borderId="9" xfId="0" applyFont="1" applyBorder="1" applyAlignment="1" applyProtection="1">
      <alignment horizontal="justify" vertical="center" wrapText="1"/>
      <protection locked="0"/>
    </xf>
    <xf numFmtId="0" fontId="3" fillId="0" borderId="26" xfId="0" applyFont="1" applyBorder="1" applyAlignment="1" applyProtection="1">
      <alignment horizontal="justify" vertical="center" wrapText="1"/>
      <protection locked="0"/>
    </xf>
    <xf numFmtId="0" fontId="3" fillId="11" borderId="9" xfId="0" applyFont="1" applyFill="1" applyBorder="1" applyAlignment="1" applyProtection="1">
      <alignment horizontal="justify" vertical="center" wrapText="1"/>
      <protection locked="0"/>
    </xf>
    <xf numFmtId="0" fontId="3" fillId="11" borderId="26" xfId="0" applyFont="1" applyFill="1" applyBorder="1" applyAlignment="1" applyProtection="1">
      <alignment horizontal="justify" vertical="center" wrapText="1"/>
      <protection locked="0"/>
    </xf>
    <xf numFmtId="0" fontId="3" fillId="0" borderId="12" xfId="0" applyFont="1" applyBorder="1" applyAlignment="1" applyProtection="1">
      <alignment horizontal="justify" vertical="center" wrapText="1"/>
      <protection locked="0"/>
    </xf>
    <xf numFmtId="0" fontId="3" fillId="0" borderId="27" xfId="0" applyFont="1" applyBorder="1" applyAlignment="1" applyProtection="1">
      <alignment horizontal="justify" vertical="center" wrapText="1"/>
      <protection locked="0"/>
    </xf>
    <xf numFmtId="0" fontId="6" fillId="0" borderId="9" xfId="0" applyFont="1" applyBorder="1" applyAlignment="1">
      <alignment horizontal="justify" vertical="center" wrapText="1"/>
    </xf>
    <xf numFmtId="0" fontId="6" fillId="0" borderId="9" xfId="0" applyFont="1" applyBorder="1" applyAlignment="1">
      <alignment horizontal="justify" vertical="center"/>
    </xf>
    <xf numFmtId="0" fontId="6" fillId="9" borderId="10" xfId="0" applyFont="1" applyFill="1" applyBorder="1" applyAlignment="1">
      <alignment horizontal="center" vertical="center" wrapText="1"/>
    </xf>
    <xf numFmtId="0" fontId="6" fillId="9" borderId="16" xfId="0" applyFont="1" applyFill="1" applyBorder="1" applyAlignment="1">
      <alignment horizontal="center" vertical="center" wrapText="1"/>
    </xf>
    <xf numFmtId="0" fontId="6" fillId="9" borderId="17" xfId="0" applyFont="1" applyFill="1" applyBorder="1" applyAlignment="1">
      <alignment horizontal="center" vertical="center" wrapText="1"/>
    </xf>
    <xf numFmtId="0" fontId="12" fillId="9" borderId="25"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26" xfId="0" applyFont="1" applyFill="1" applyBorder="1" applyAlignment="1">
      <alignment horizontal="center" vertical="center" wrapText="1"/>
    </xf>
    <xf numFmtId="0" fontId="10" fillId="11" borderId="21" xfId="0" applyFont="1" applyFill="1" applyBorder="1" applyAlignment="1">
      <alignment horizontal="center" vertical="center"/>
    </xf>
    <xf numFmtId="0" fontId="10" fillId="11" borderId="4" xfId="0" applyFont="1" applyFill="1" applyBorder="1" applyAlignment="1">
      <alignment horizontal="center" vertical="center"/>
    </xf>
    <xf numFmtId="0" fontId="10" fillId="11" borderId="5"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9" xfId="0" applyFont="1" applyFill="1" applyBorder="1" applyAlignment="1">
      <alignment horizontal="center" vertical="center"/>
    </xf>
    <xf numFmtId="0" fontId="10" fillId="11" borderId="26" xfId="0" applyFont="1" applyFill="1" applyBorder="1" applyAlignment="1">
      <alignment horizontal="center" vertical="center"/>
    </xf>
    <xf numFmtId="0" fontId="6" fillId="7" borderId="21"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12" fillId="7" borderId="25" xfId="0" applyFont="1" applyFill="1" applyBorder="1" applyAlignment="1">
      <alignment horizontal="center" vertical="center" wrapText="1"/>
    </xf>
    <xf numFmtId="0" fontId="12" fillId="7" borderId="9" xfId="0" applyFont="1" applyFill="1" applyBorder="1" applyAlignment="1">
      <alignment horizontal="center" vertical="center" wrapText="1"/>
    </xf>
    <xf numFmtId="0" fontId="12" fillId="7" borderId="26" xfId="0" applyFont="1" applyFill="1" applyBorder="1" applyAlignment="1">
      <alignment horizontal="center" vertical="center" wrapText="1"/>
    </xf>
    <xf numFmtId="0" fontId="12" fillId="13" borderId="25" xfId="0" applyFont="1" applyFill="1" applyBorder="1" applyAlignment="1">
      <alignment horizontal="center" vertical="center" wrapText="1"/>
    </xf>
    <xf numFmtId="0" fontId="12" fillId="13" borderId="9" xfId="0" applyFont="1" applyFill="1" applyBorder="1" applyAlignment="1">
      <alignment horizontal="center" vertical="center" wrapText="1"/>
    </xf>
    <xf numFmtId="0" fontId="12" fillId="13" borderId="26" xfId="0" applyFont="1" applyFill="1" applyBorder="1" applyAlignment="1">
      <alignment horizontal="center" vertical="center" wrapText="1"/>
    </xf>
    <xf numFmtId="0" fontId="6" fillId="13" borderId="10"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12" fillId="10" borderId="25" xfId="0" applyFont="1" applyFill="1" applyBorder="1" applyAlignment="1">
      <alignment horizontal="center" vertical="center" wrapText="1"/>
    </xf>
    <xf numFmtId="0" fontId="12" fillId="10" borderId="9" xfId="0" applyFont="1" applyFill="1" applyBorder="1" applyAlignment="1">
      <alignment horizontal="center" vertical="center" wrapText="1"/>
    </xf>
    <xf numFmtId="0" fontId="12" fillId="10" borderId="26" xfId="0" applyFont="1" applyFill="1" applyBorder="1" applyAlignment="1">
      <alignment horizontal="center" vertical="center" wrapText="1"/>
    </xf>
    <xf numFmtId="0" fontId="14" fillId="6" borderId="23" xfId="0" applyFont="1" applyFill="1" applyBorder="1" applyAlignment="1">
      <alignment horizontal="center" vertical="center"/>
    </xf>
    <xf numFmtId="0" fontId="14" fillId="6" borderId="28" xfId="0" applyFont="1" applyFill="1" applyBorder="1" applyAlignment="1">
      <alignment horizontal="center" vertical="center"/>
    </xf>
    <xf numFmtId="0" fontId="14" fillId="6" borderId="20" xfId="0" applyFont="1" applyFill="1" applyBorder="1" applyAlignment="1">
      <alignment horizontal="center" vertical="center"/>
    </xf>
    <xf numFmtId="0" fontId="14" fillId="6" borderId="29" xfId="0" applyFont="1" applyFill="1" applyBorder="1" applyAlignment="1">
      <alignment horizontal="center" vertical="center"/>
    </xf>
    <xf numFmtId="0" fontId="14" fillId="6" borderId="6" xfId="0" applyFont="1" applyFill="1" applyBorder="1" applyAlignment="1">
      <alignment horizontal="center" vertical="center"/>
    </xf>
    <xf numFmtId="0" fontId="14" fillId="6" borderId="31" xfId="0" applyFont="1" applyFill="1" applyBorder="1" applyAlignment="1">
      <alignment horizontal="center" vertical="center"/>
    </xf>
    <xf numFmtId="0" fontId="6" fillId="7" borderId="1"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13" fillId="0" borderId="21"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center" vertical="center"/>
    </xf>
    <xf numFmtId="0" fontId="3" fillId="0" borderId="27" xfId="0" applyFont="1" applyBorder="1" applyAlignment="1">
      <alignment horizontal="center" vertical="center"/>
    </xf>
    <xf numFmtId="0" fontId="12" fillId="0" borderId="0" xfId="0" applyFont="1" applyAlignment="1">
      <alignment horizontal="center" vertical="center"/>
    </xf>
    <xf numFmtId="0" fontId="6" fillId="11" borderId="21"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25" xfId="0" applyFont="1" applyFill="1" applyBorder="1" applyAlignment="1">
      <alignment horizontal="center" vertical="center"/>
    </xf>
    <xf numFmtId="0" fontId="6" fillId="11" borderId="26" xfId="0" applyFont="1" applyFill="1" applyBorder="1" applyAlignment="1">
      <alignment horizontal="center" vertical="center"/>
    </xf>
    <xf numFmtId="0" fontId="6" fillId="11" borderId="13" xfId="0" applyFont="1" applyFill="1" applyBorder="1" applyAlignment="1">
      <alignment horizontal="center" vertical="center"/>
    </xf>
    <xf numFmtId="0" fontId="6" fillId="11" borderId="27" xfId="0" applyFont="1" applyFill="1" applyBorder="1" applyAlignment="1">
      <alignment horizontal="center" vertical="center"/>
    </xf>
    <xf numFmtId="0" fontId="6" fillId="0" borderId="2" xfId="0" applyFont="1" applyBorder="1" applyAlignment="1">
      <alignment horizontal="left" vertical="center" wrapText="1"/>
    </xf>
    <xf numFmtId="0" fontId="6" fillId="0" borderId="9" xfId="0" applyFont="1" applyBorder="1" applyAlignment="1">
      <alignment horizontal="left" vertical="center"/>
    </xf>
    <xf numFmtId="0" fontId="6" fillId="0" borderId="2" xfId="0" applyFont="1" applyBorder="1" applyAlignment="1">
      <alignment horizontal="left" vertical="center"/>
    </xf>
    <xf numFmtId="0" fontId="12" fillId="11" borderId="9" xfId="0" applyFont="1" applyFill="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wrapText="1"/>
    </xf>
    <xf numFmtId="0" fontId="10" fillId="11" borderId="27" xfId="0" applyFont="1" applyFill="1" applyBorder="1" applyAlignment="1">
      <alignment horizontal="center" vertical="center"/>
    </xf>
    <xf numFmtId="0" fontId="10" fillId="11" borderId="21" xfId="0" applyFont="1" applyFill="1" applyBorder="1" applyAlignment="1">
      <alignment horizontal="center" vertical="center" wrapText="1"/>
    </xf>
    <xf numFmtId="0" fontId="10" fillId="11" borderId="4" xfId="0" applyFont="1" applyFill="1" applyBorder="1" applyAlignment="1">
      <alignment horizontal="center" vertical="center" wrapText="1"/>
    </xf>
    <xf numFmtId="0" fontId="10" fillId="11" borderId="25" xfId="0" applyFont="1" applyFill="1" applyBorder="1" applyAlignment="1">
      <alignment horizontal="center" vertical="center" wrapText="1"/>
    </xf>
    <xf numFmtId="0" fontId="10" fillId="11" borderId="9" xfId="0" applyFont="1" applyFill="1" applyBorder="1" applyAlignment="1">
      <alignment horizontal="center" vertical="center" wrapText="1"/>
    </xf>
    <xf numFmtId="0" fontId="6" fillId="0" borderId="33"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36" xfId="0" applyFont="1" applyBorder="1" applyAlignment="1">
      <alignment horizontal="center" vertical="center" wrapText="1"/>
    </xf>
    <xf numFmtId="0" fontId="3" fillId="12" borderId="24" xfId="0" applyFont="1" applyFill="1" applyBorder="1" applyAlignment="1">
      <alignment horizontal="justify" vertical="center" wrapText="1"/>
    </xf>
    <xf numFmtId="3" fontId="6" fillId="11" borderId="11" xfId="0" applyNumberFormat="1" applyFont="1" applyFill="1" applyBorder="1" applyAlignment="1">
      <alignment horizontal="center" vertical="center"/>
    </xf>
    <xf numFmtId="0" fontId="6" fillId="5" borderId="11" xfId="0" applyFont="1" applyFill="1" applyBorder="1" applyAlignment="1">
      <alignment vertical="center"/>
    </xf>
    <xf numFmtId="0" fontId="6" fillId="5" borderId="11" xfId="0" applyFont="1" applyFill="1" applyBorder="1" applyAlignment="1">
      <alignment vertical="center" wrapText="1"/>
    </xf>
    <xf numFmtId="0" fontId="6" fillId="0" borderId="11" xfId="0" applyFont="1" applyBorder="1" applyAlignment="1">
      <alignment horizontal="center" vertical="center"/>
    </xf>
    <xf numFmtId="3" fontId="6" fillId="0" borderId="11" xfId="0" applyNumberFormat="1" applyFont="1" applyBorder="1" applyAlignment="1">
      <alignment horizontal="center" vertical="center"/>
    </xf>
    <xf numFmtId="0" fontId="6" fillId="0" borderId="32" xfId="0" applyFont="1" applyBorder="1" applyAlignment="1">
      <alignment horizontal="center" vertical="center"/>
    </xf>
    <xf numFmtId="0" fontId="6" fillId="5" borderId="9" xfId="0" applyFont="1" applyFill="1" applyBorder="1" applyAlignment="1">
      <alignment vertical="center"/>
    </xf>
    <xf numFmtId="0" fontId="6" fillId="5" borderId="9" xfId="0" applyFont="1" applyFill="1" applyBorder="1" applyAlignment="1">
      <alignment vertical="center" wrapText="1"/>
    </xf>
    <xf numFmtId="1" fontId="6" fillId="0" borderId="26" xfId="2" applyNumberFormat="1" applyFont="1" applyFill="1" applyBorder="1" applyAlignment="1">
      <alignment horizontal="center" vertical="center"/>
    </xf>
  </cellXfs>
  <cellStyles count="11">
    <cellStyle name="Amarillo" xfId="3" xr:uid="{00000000-0005-0000-0000-000000000000}"/>
    <cellStyle name="Millares [0]" xfId="1" builtinId="6"/>
    <cellStyle name="Millares 2" xfId="5" xr:uid="{00000000-0005-0000-0000-000002000000}"/>
    <cellStyle name="Millares 3" xfId="4" xr:uid="{00000000-0005-0000-0000-000003000000}"/>
    <cellStyle name="Normal" xfId="0" builtinId="0"/>
    <cellStyle name="Normal 2" xfId="6" xr:uid="{00000000-0005-0000-0000-000005000000}"/>
    <cellStyle name="Porcentaje" xfId="2" builtinId="5"/>
    <cellStyle name="Porcentaje 2" xfId="7" xr:uid="{00000000-0005-0000-0000-000007000000}"/>
    <cellStyle name="Porcentual 2" xfId="8" xr:uid="{00000000-0005-0000-0000-000008000000}"/>
    <cellStyle name="Rojo" xfId="9" xr:uid="{00000000-0005-0000-0000-000009000000}"/>
    <cellStyle name="Verde" xfId="10"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my.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42"/>
  <sheetViews>
    <sheetView tabSelected="1" zoomScale="55" zoomScaleNormal="55" workbookViewId="0">
      <selection activeCell="G18" sqref="G18"/>
    </sheetView>
  </sheetViews>
  <sheetFormatPr baseColWidth="10" defaultColWidth="11.42578125" defaultRowHeight="15.75" x14ac:dyDescent="0.25"/>
  <cols>
    <col min="1" max="1" width="6.7109375" style="16" customWidth="1"/>
    <col min="2" max="2" width="27.28515625" style="16" customWidth="1"/>
    <col min="3" max="3" width="20.140625" style="16" customWidth="1"/>
    <col min="4" max="4" width="55.28515625" style="16" customWidth="1"/>
    <col min="5" max="5" width="14.140625" style="16" customWidth="1"/>
    <col min="6" max="6" width="16" style="16" customWidth="1"/>
    <col min="7" max="7" width="25.28515625" style="16" customWidth="1"/>
    <col min="8" max="8" width="43.140625" style="85" customWidth="1"/>
    <col min="9" max="9" width="14.5703125" style="111" customWidth="1"/>
    <col min="10" max="10" width="16.28515625" style="85" customWidth="1"/>
    <col min="11" max="11" width="13.42578125" style="84" customWidth="1"/>
    <col min="12" max="15" width="11.42578125" style="85"/>
    <col min="16" max="16" width="17.7109375" style="85" customWidth="1"/>
    <col min="17" max="17" width="13.7109375" style="85" customWidth="1"/>
    <col min="18" max="18" width="15.5703125" style="84" customWidth="1"/>
    <col min="19" max="19" width="16.28515625" style="84" customWidth="1"/>
    <col min="20" max="20" width="20.5703125" style="84" customWidth="1"/>
    <col min="21" max="21" width="11.42578125" style="85"/>
    <col min="22" max="22" width="16.42578125" style="84" customWidth="1"/>
    <col min="23" max="23" width="18.42578125" style="84" customWidth="1"/>
    <col min="24" max="24" width="18.140625" style="84" customWidth="1"/>
    <col min="25" max="25" width="33.85546875" style="84" customWidth="1"/>
    <col min="26" max="29" width="16.42578125" style="84" customWidth="1"/>
    <col min="30" max="31" width="61.140625" style="84" customWidth="1"/>
    <col min="32" max="34" width="16.42578125" style="84" customWidth="1"/>
    <col min="35" max="36" width="61.140625" style="84" customWidth="1"/>
    <col min="37" max="39" width="16.42578125" style="84" customWidth="1"/>
    <col min="40" max="41" width="61.140625" style="84" customWidth="1"/>
    <col min="42" max="42" width="16.42578125" style="84" customWidth="1"/>
    <col min="43" max="43" width="17.85546875" style="84" customWidth="1"/>
    <col min="44" max="44" width="16.42578125" style="84" customWidth="1"/>
    <col min="45" max="46" width="61.140625" style="84" customWidth="1"/>
    <col min="47" max="49" width="16.42578125" style="84" customWidth="1"/>
    <col min="50" max="16384" width="11.42578125" style="85"/>
  </cols>
  <sheetData>
    <row r="1" spans="1:49" s="16" customFormat="1" ht="22.5" customHeight="1" x14ac:dyDescent="0.25">
      <c r="A1" s="187" t="s">
        <v>160</v>
      </c>
      <c r="B1" s="187"/>
      <c r="C1" s="187"/>
      <c r="D1" s="187"/>
      <c r="E1" s="187"/>
      <c r="F1" s="187"/>
      <c r="G1" s="187"/>
      <c r="H1" s="187"/>
      <c r="I1" s="187"/>
      <c r="J1" s="187"/>
      <c r="K1" s="187"/>
      <c r="R1" s="15"/>
      <c r="S1" s="15"/>
      <c r="T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row>
    <row r="2" spans="1:49" s="16" customFormat="1" ht="22.5" customHeight="1" x14ac:dyDescent="0.25">
      <c r="A2" s="187" t="s">
        <v>0</v>
      </c>
      <c r="B2" s="187"/>
      <c r="C2" s="187"/>
      <c r="D2" s="187"/>
      <c r="E2" s="187"/>
      <c r="F2" s="187"/>
      <c r="G2" s="187"/>
      <c r="H2" s="187"/>
      <c r="I2" s="187"/>
      <c r="J2" s="187"/>
      <c r="K2" s="187"/>
      <c r="R2" s="15"/>
      <c r="S2" s="15"/>
      <c r="T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row>
    <row r="3" spans="1:49" s="16" customFormat="1" ht="22.5" customHeight="1" x14ac:dyDescent="0.25">
      <c r="A3" s="187" t="s">
        <v>126</v>
      </c>
      <c r="B3" s="187"/>
      <c r="C3" s="187"/>
      <c r="D3" s="187"/>
      <c r="E3" s="187"/>
      <c r="F3" s="187"/>
      <c r="G3" s="187"/>
      <c r="H3" s="187"/>
      <c r="I3" s="187"/>
      <c r="J3" s="187"/>
      <c r="K3" s="187"/>
      <c r="R3" s="15"/>
      <c r="S3" s="15"/>
      <c r="T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row>
    <row r="4" spans="1:49" s="16" customFormat="1" thickBot="1" x14ac:dyDescent="0.3">
      <c r="F4" s="197" t="s">
        <v>1</v>
      </c>
      <c r="G4" s="197"/>
      <c r="H4" s="197"/>
      <c r="I4" s="197"/>
      <c r="J4" s="197"/>
      <c r="K4" s="15"/>
      <c r="R4" s="15"/>
      <c r="S4" s="15"/>
      <c r="T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row>
    <row r="5" spans="1:49" s="16" customFormat="1" ht="15.75" customHeight="1" x14ac:dyDescent="0.25">
      <c r="A5" s="188" t="s">
        <v>5</v>
      </c>
      <c r="B5" s="189"/>
      <c r="C5" s="194" t="s">
        <v>128</v>
      </c>
      <c r="D5" s="195"/>
      <c r="F5" s="23" t="s">
        <v>2</v>
      </c>
      <c r="G5" s="23" t="s">
        <v>3</v>
      </c>
      <c r="H5" s="197" t="s">
        <v>4</v>
      </c>
      <c r="I5" s="197"/>
      <c r="J5" s="197"/>
      <c r="K5" s="15"/>
      <c r="R5" s="15"/>
      <c r="S5" s="15"/>
      <c r="T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row>
    <row r="6" spans="1:49" s="16" customFormat="1" ht="22.5" customHeight="1" x14ac:dyDescent="0.25">
      <c r="A6" s="190"/>
      <c r="B6" s="191"/>
      <c r="C6" s="196"/>
      <c r="D6" s="195"/>
      <c r="F6" s="17">
        <v>1</v>
      </c>
      <c r="G6" s="66" t="s">
        <v>154</v>
      </c>
      <c r="H6" s="198" t="s">
        <v>139</v>
      </c>
      <c r="I6" s="198"/>
      <c r="J6" s="198"/>
      <c r="K6" s="15"/>
      <c r="R6" s="15"/>
      <c r="S6" s="15"/>
      <c r="T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row>
    <row r="7" spans="1:49" s="16" customFormat="1" ht="22.5" customHeight="1" x14ac:dyDescent="0.25">
      <c r="A7" s="190"/>
      <c r="B7" s="191"/>
      <c r="C7" s="196"/>
      <c r="D7" s="195"/>
      <c r="F7" s="17">
        <v>2</v>
      </c>
      <c r="G7" s="17"/>
      <c r="H7" s="198" t="s">
        <v>153</v>
      </c>
      <c r="I7" s="198"/>
      <c r="J7" s="198"/>
      <c r="K7" s="15"/>
      <c r="R7" s="15"/>
      <c r="S7" s="15"/>
      <c r="T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row>
    <row r="8" spans="1:49" s="16" customFormat="1" ht="57" customHeight="1" thickBot="1" x14ac:dyDescent="0.3">
      <c r="A8" s="192"/>
      <c r="B8" s="193"/>
      <c r="C8" s="196"/>
      <c r="D8" s="195"/>
      <c r="F8" s="17"/>
      <c r="G8" s="17"/>
      <c r="H8" s="199" t="s">
        <v>163</v>
      </c>
      <c r="I8" s="199"/>
      <c r="J8" s="199"/>
      <c r="K8" s="15"/>
      <c r="R8" s="15"/>
      <c r="S8" s="15"/>
      <c r="T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row>
    <row r="9" spans="1:49" s="16" customFormat="1" ht="300" customHeight="1" thickBot="1" x14ac:dyDescent="0.3">
      <c r="F9" s="17">
        <v>3</v>
      </c>
      <c r="G9" s="17" t="s">
        <v>184</v>
      </c>
      <c r="H9" s="139" t="s">
        <v>185</v>
      </c>
      <c r="I9" s="140"/>
      <c r="J9" s="140"/>
      <c r="K9" s="15"/>
      <c r="R9" s="15"/>
      <c r="S9" s="15"/>
      <c r="T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row>
    <row r="10" spans="1:49" s="16" customFormat="1" ht="65.25" customHeight="1" thickBot="1" x14ac:dyDescent="0.3">
      <c r="F10" s="17">
        <v>4</v>
      </c>
      <c r="G10" s="205" t="s">
        <v>186</v>
      </c>
      <c r="H10" s="206" t="s">
        <v>187</v>
      </c>
      <c r="I10" s="206"/>
      <c r="J10" s="207"/>
      <c r="K10" s="15"/>
      <c r="R10" s="15"/>
      <c r="S10" s="15"/>
      <c r="T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row>
    <row r="11" spans="1:49" s="16" customFormat="1" ht="18.75" customHeight="1" thickBot="1" x14ac:dyDescent="0.3">
      <c r="I11" s="74"/>
      <c r="K11" s="15"/>
      <c r="R11" s="15"/>
      <c r="S11" s="15"/>
      <c r="T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row>
    <row r="12" spans="1:49" s="16" customFormat="1" ht="18.75" customHeight="1" x14ac:dyDescent="0.25">
      <c r="A12" s="201" t="s">
        <v>6</v>
      </c>
      <c r="B12" s="202"/>
      <c r="C12" s="149" t="s">
        <v>20</v>
      </c>
      <c r="D12" s="147" t="s">
        <v>13</v>
      </c>
      <c r="E12" s="148"/>
      <c r="F12" s="148"/>
      <c r="G12" s="148"/>
      <c r="H12" s="148"/>
      <c r="I12" s="148"/>
      <c r="J12" s="148"/>
      <c r="K12" s="148"/>
      <c r="L12" s="148"/>
      <c r="M12" s="148"/>
      <c r="N12" s="148"/>
      <c r="O12" s="148"/>
      <c r="P12" s="149"/>
      <c r="Q12" s="171" t="s">
        <v>42</v>
      </c>
      <c r="R12" s="172"/>
      <c r="S12" s="172"/>
      <c r="T12" s="173"/>
      <c r="U12" s="177" t="s">
        <v>37</v>
      </c>
      <c r="V12" s="162" t="s">
        <v>7</v>
      </c>
      <c r="W12" s="163"/>
      <c r="X12" s="163"/>
      <c r="Y12" s="163"/>
      <c r="Z12" s="164"/>
      <c r="AA12" s="141" t="s">
        <v>7</v>
      </c>
      <c r="AB12" s="142"/>
      <c r="AC12" s="142"/>
      <c r="AD12" s="142"/>
      <c r="AE12" s="143"/>
      <c r="AF12" s="165" t="s">
        <v>7</v>
      </c>
      <c r="AG12" s="166"/>
      <c r="AH12" s="166"/>
      <c r="AI12" s="166"/>
      <c r="AJ12" s="167"/>
      <c r="AK12" s="141" t="s">
        <v>7</v>
      </c>
      <c r="AL12" s="142"/>
      <c r="AM12" s="142"/>
      <c r="AN12" s="142"/>
      <c r="AO12" s="143"/>
      <c r="AP12" s="153" t="s">
        <v>7</v>
      </c>
      <c r="AQ12" s="154"/>
      <c r="AR12" s="154"/>
      <c r="AS12" s="154"/>
      <c r="AT12" s="155"/>
      <c r="AU12" s="15"/>
      <c r="AV12" s="15"/>
      <c r="AW12" s="15"/>
    </row>
    <row r="13" spans="1:49" s="16" customFormat="1" ht="21" customHeight="1" x14ac:dyDescent="0.25">
      <c r="A13" s="203"/>
      <c r="B13" s="204"/>
      <c r="C13" s="152"/>
      <c r="D13" s="150"/>
      <c r="E13" s="151"/>
      <c r="F13" s="151"/>
      <c r="G13" s="151"/>
      <c r="H13" s="151"/>
      <c r="I13" s="151"/>
      <c r="J13" s="151"/>
      <c r="K13" s="151"/>
      <c r="L13" s="151"/>
      <c r="M13" s="151"/>
      <c r="N13" s="151"/>
      <c r="O13" s="151"/>
      <c r="P13" s="152"/>
      <c r="Q13" s="174"/>
      <c r="R13" s="175"/>
      <c r="S13" s="175"/>
      <c r="T13" s="176"/>
      <c r="U13" s="178"/>
      <c r="V13" s="159" t="s">
        <v>8</v>
      </c>
      <c r="W13" s="160"/>
      <c r="X13" s="160"/>
      <c r="Y13" s="160"/>
      <c r="Z13" s="161"/>
      <c r="AA13" s="144" t="s">
        <v>9</v>
      </c>
      <c r="AB13" s="145"/>
      <c r="AC13" s="145"/>
      <c r="AD13" s="145"/>
      <c r="AE13" s="146"/>
      <c r="AF13" s="168" t="s">
        <v>10</v>
      </c>
      <c r="AG13" s="169"/>
      <c r="AH13" s="169"/>
      <c r="AI13" s="169"/>
      <c r="AJ13" s="170"/>
      <c r="AK13" s="144" t="s">
        <v>11</v>
      </c>
      <c r="AL13" s="145"/>
      <c r="AM13" s="145"/>
      <c r="AN13" s="145"/>
      <c r="AO13" s="146"/>
      <c r="AP13" s="156" t="s">
        <v>12</v>
      </c>
      <c r="AQ13" s="157"/>
      <c r="AR13" s="157"/>
      <c r="AS13" s="157"/>
      <c r="AT13" s="158"/>
      <c r="AU13" s="15"/>
      <c r="AV13" s="15"/>
      <c r="AW13" s="15"/>
    </row>
    <row r="14" spans="1:49" s="15" customFormat="1" ht="45.75" thickBot="1" x14ac:dyDescent="0.3">
      <c r="A14" s="60" t="s">
        <v>18</v>
      </c>
      <c r="B14" s="61" t="s">
        <v>19</v>
      </c>
      <c r="C14" s="200"/>
      <c r="D14" s="60" t="s">
        <v>21</v>
      </c>
      <c r="E14" s="61" t="s">
        <v>22</v>
      </c>
      <c r="F14" s="61" t="s">
        <v>23</v>
      </c>
      <c r="G14" s="61" t="s">
        <v>24</v>
      </c>
      <c r="H14" s="61" t="s">
        <v>176</v>
      </c>
      <c r="I14" s="61" t="s">
        <v>25</v>
      </c>
      <c r="J14" s="61" t="s">
        <v>26</v>
      </c>
      <c r="K14" s="61" t="s">
        <v>27</v>
      </c>
      <c r="L14" s="61" t="s">
        <v>28</v>
      </c>
      <c r="M14" s="61" t="s">
        <v>29</v>
      </c>
      <c r="N14" s="61" t="s">
        <v>30</v>
      </c>
      <c r="O14" s="61" t="s">
        <v>31</v>
      </c>
      <c r="P14" s="62" t="s">
        <v>32</v>
      </c>
      <c r="Q14" s="63" t="s">
        <v>33</v>
      </c>
      <c r="R14" s="64" t="s">
        <v>34</v>
      </c>
      <c r="S14" s="64" t="s">
        <v>35</v>
      </c>
      <c r="T14" s="65" t="s">
        <v>36</v>
      </c>
      <c r="U14" s="179"/>
      <c r="V14" s="34" t="s">
        <v>38</v>
      </c>
      <c r="W14" s="24" t="s">
        <v>39</v>
      </c>
      <c r="X14" s="131" t="s">
        <v>14</v>
      </c>
      <c r="Y14" s="24" t="s">
        <v>15</v>
      </c>
      <c r="Z14" s="35" t="s">
        <v>16</v>
      </c>
      <c r="AA14" s="30" t="s">
        <v>38</v>
      </c>
      <c r="AB14" s="25" t="s">
        <v>39</v>
      </c>
      <c r="AC14" s="25" t="s">
        <v>14</v>
      </c>
      <c r="AD14" s="25" t="s">
        <v>15</v>
      </c>
      <c r="AE14" s="31" t="s">
        <v>16</v>
      </c>
      <c r="AF14" s="32" t="s">
        <v>38</v>
      </c>
      <c r="AG14" s="26" t="s">
        <v>39</v>
      </c>
      <c r="AH14" s="26" t="s">
        <v>14</v>
      </c>
      <c r="AI14" s="26" t="s">
        <v>15</v>
      </c>
      <c r="AJ14" s="33" t="s">
        <v>16</v>
      </c>
      <c r="AK14" s="30" t="s">
        <v>38</v>
      </c>
      <c r="AL14" s="25" t="s">
        <v>39</v>
      </c>
      <c r="AM14" s="25" t="s">
        <v>14</v>
      </c>
      <c r="AN14" s="25" t="s">
        <v>15</v>
      </c>
      <c r="AO14" s="31" t="s">
        <v>16</v>
      </c>
      <c r="AP14" s="28" t="s">
        <v>24</v>
      </c>
      <c r="AQ14" s="27" t="s">
        <v>38</v>
      </c>
      <c r="AR14" s="27" t="s">
        <v>39</v>
      </c>
      <c r="AS14" s="27" t="s">
        <v>14</v>
      </c>
      <c r="AT14" s="29" t="s">
        <v>17</v>
      </c>
    </row>
    <row r="15" spans="1:49" ht="193.5" customHeight="1" x14ac:dyDescent="0.25">
      <c r="A15" s="58">
        <v>7</v>
      </c>
      <c r="B15" s="22" t="s">
        <v>103</v>
      </c>
      <c r="C15" s="59" t="s">
        <v>86</v>
      </c>
      <c r="D15" s="208" t="s">
        <v>188</v>
      </c>
      <c r="E15" s="67">
        <f>80%/15</f>
        <v>5.3333333333333337E-2</v>
      </c>
      <c r="F15" s="69" t="s">
        <v>88</v>
      </c>
      <c r="G15" s="70" t="s">
        <v>190</v>
      </c>
      <c r="H15" s="70" t="s">
        <v>191</v>
      </c>
      <c r="I15" s="209" t="s">
        <v>192</v>
      </c>
      <c r="J15" s="210" t="s">
        <v>63</v>
      </c>
      <c r="K15" s="211" t="s">
        <v>107</v>
      </c>
      <c r="L15" s="212">
        <v>0</v>
      </c>
      <c r="M15" s="212">
        <v>0</v>
      </c>
      <c r="N15" s="213">
        <v>0</v>
      </c>
      <c r="O15" s="212">
        <v>1</v>
      </c>
      <c r="P15" s="214">
        <v>1</v>
      </c>
      <c r="Q15" s="80" t="s">
        <v>54</v>
      </c>
      <c r="R15" s="1" t="s">
        <v>119</v>
      </c>
      <c r="S15" s="1" t="s">
        <v>124</v>
      </c>
      <c r="T15" s="49" t="s">
        <v>140</v>
      </c>
      <c r="U15" s="81" t="str">
        <f>IF(Q15="EFICACIA","SI","NO")</f>
        <v>SI</v>
      </c>
      <c r="V15" s="82" t="s">
        <v>175</v>
      </c>
      <c r="W15" s="82" t="s">
        <v>175</v>
      </c>
      <c r="X15" s="13" t="s">
        <v>175</v>
      </c>
      <c r="Y15" s="13" t="s">
        <v>175</v>
      </c>
      <c r="Z15" s="83" t="s">
        <v>175</v>
      </c>
      <c r="AA15" s="82">
        <f>M15</f>
        <v>0</v>
      </c>
      <c r="AB15" s="133"/>
      <c r="AC15" s="133"/>
      <c r="AD15" s="133"/>
      <c r="AE15" s="134"/>
      <c r="AF15" s="39">
        <f>N15</f>
        <v>0</v>
      </c>
      <c r="AG15" s="133"/>
      <c r="AH15" s="133"/>
      <c r="AI15" s="133"/>
      <c r="AJ15" s="134"/>
      <c r="AK15" s="39">
        <f>O15</f>
        <v>1</v>
      </c>
      <c r="AL15" s="133"/>
      <c r="AM15" s="133"/>
      <c r="AN15" s="133"/>
      <c r="AO15" s="134"/>
      <c r="AP15" s="39" t="str">
        <f>G15</f>
        <v>Línea base construida</v>
      </c>
      <c r="AQ15" s="1" t="e">
        <f>V15+AA15+AF15+AK15</f>
        <v>#VALUE!</v>
      </c>
      <c r="AR15" s="133" t="e">
        <f>W15+AB15+AG15+AL15</f>
        <v>#VALUE!</v>
      </c>
      <c r="AS15" s="133"/>
      <c r="AT15" s="134"/>
    </row>
    <row r="16" spans="1:49" ht="78.75" x14ac:dyDescent="0.25">
      <c r="A16" s="48">
        <v>7</v>
      </c>
      <c r="B16" s="14" t="s">
        <v>103</v>
      </c>
      <c r="C16" s="49" t="s">
        <v>86</v>
      </c>
      <c r="D16" s="38" t="s">
        <v>189</v>
      </c>
      <c r="E16" s="67">
        <f t="shared" ref="E16:E27" si="0">80%/15</f>
        <v>5.3333333333333337E-2</v>
      </c>
      <c r="F16" s="72" t="s">
        <v>88</v>
      </c>
      <c r="G16" s="70" t="s">
        <v>190</v>
      </c>
      <c r="H16" s="73" t="s">
        <v>193</v>
      </c>
      <c r="I16" s="209" t="s">
        <v>192</v>
      </c>
      <c r="J16" s="215" t="s">
        <v>63</v>
      </c>
      <c r="K16" s="216" t="s">
        <v>141</v>
      </c>
      <c r="L16" s="132">
        <v>0</v>
      </c>
      <c r="M16" s="132">
        <v>0</v>
      </c>
      <c r="N16" s="132">
        <v>1</v>
      </c>
      <c r="O16" s="132">
        <v>0</v>
      </c>
      <c r="P16" s="217">
        <v>1</v>
      </c>
      <c r="Q16" s="80" t="s">
        <v>54</v>
      </c>
      <c r="R16" s="1" t="s">
        <v>119</v>
      </c>
      <c r="S16" s="1" t="s">
        <v>124</v>
      </c>
      <c r="T16" s="49" t="s">
        <v>142</v>
      </c>
      <c r="U16" s="81" t="str">
        <f t="shared" ref="U16:U28" si="1">IF(Q16="EFICACIA","SI","NO")</f>
        <v>SI</v>
      </c>
      <c r="V16" s="82" t="s">
        <v>175</v>
      </c>
      <c r="W16" s="82" t="s">
        <v>175</v>
      </c>
      <c r="X16" s="13" t="s">
        <v>175</v>
      </c>
      <c r="Y16" s="13" t="s">
        <v>175</v>
      </c>
      <c r="Z16" s="83" t="s">
        <v>175</v>
      </c>
      <c r="AA16" s="82">
        <f t="shared" ref="AA16:AA35" si="2">M16</f>
        <v>0</v>
      </c>
      <c r="AB16" s="133"/>
      <c r="AC16" s="133"/>
      <c r="AD16" s="133"/>
      <c r="AE16" s="134"/>
      <c r="AF16" s="39">
        <f t="shared" ref="AF16:AF35" si="3">N16</f>
        <v>1</v>
      </c>
      <c r="AG16" s="133"/>
      <c r="AH16" s="133"/>
      <c r="AI16" s="133"/>
      <c r="AJ16" s="134"/>
      <c r="AK16" s="39">
        <f t="shared" ref="AK16:AK35" si="4">O16</f>
        <v>0</v>
      </c>
      <c r="AL16" s="133"/>
      <c r="AM16" s="133"/>
      <c r="AN16" s="133"/>
      <c r="AO16" s="134"/>
      <c r="AP16" s="39" t="str">
        <f t="shared" ref="AP16:AP35" si="5">G16</f>
        <v>Línea base construida</v>
      </c>
      <c r="AQ16" s="1" t="e">
        <f t="shared" ref="AQ16:AQ28" si="6">V16+AA16+AF16+AK16</f>
        <v>#VALUE!</v>
      </c>
      <c r="AR16" s="133" t="e">
        <f t="shared" ref="AR16:AR28" si="7">W16+AB16+AG16+AL16</f>
        <v>#VALUE!</v>
      </c>
      <c r="AS16" s="133"/>
      <c r="AT16" s="134"/>
    </row>
    <row r="17" spans="1:46" ht="126" x14ac:dyDescent="0.25">
      <c r="A17" s="48">
        <v>6</v>
      </c>
      <c r="B17" s="14" t="s">
        <v>104</v>
      </c>
      <c r="C17" s="49" t="s">
        <v>86</v>
      </c>
      <c r="D17" s="38" t="s">
        <v>43</v>
      </c>
      <c r="E17" s="67">
        <f t="shared" si="0"/>
        <v>5.3333333333333337E-2</v>
      </c>
      <c r="F17" s="13" t="s">
        <v>89</v>
      </c>
      <c r="G17" s="1" t="s">
        <v>90</v>
      </c>
      <c r="H17" s="1" t="s">
        <v>146</v>
      </c>
      <c r="I17" s="88" t="s">
        <v>129</v>
      </c>
      <c r="J17" s="78" t="s">
        <v>52</v>
      </c>
      <c r="K17" s="79" t="s">
        <v>147</v>
      </c>
      <c r="L17" s="87"/>
      <c r="M17" s="116">
        <v>1</v>
      </c>
      <c r="N17" s="116">
        <v>1</v>
      </c>
      <c r="O17" s="116">
        <v>1</v>
      </c>
      <c r="P17" s="117">
        <v>1</v>
      </c>
      <c r="Q17" s="80" t="s">
        <v>54</v>
      </c>
      <c r="R17" s="1" t="s">
        <v>120</v>
      </c>
      <c r="S17" s="1" t="s">
        <v>124</v>
      </c>
      <c r="T17" s="49"/>
      <c r="U17" s="81" t="str">
        <f t="shared" si="1"/>
        <v>SI</v>
      </c>
      <c r="V17" s="82" t="s">
        <v>175</v>
      </c>
      <c r="W17" s="82" t="s">
        <v>175</v>
      </c>
      <c r="X17" s="13" t="s">
        <v>175</v>
      </c>
      <c r="Y17" s="13" t="s">
        <v>175</v>
      </c>
      <c r="Z17" s="83" t="s">
        <v>175</v>
      </c>
      <c r="AA17" s="82">
        <f t="shared" si="2"/>
        <v>1</v>
      </c>
      <c r="AB17" s="133"/>
      <c r="AC17" s="133"/>
      <c r="AD17" s="133"/>
      <c r="AE17" s="134"/>
      <c r="AF17" s="39">
        <f t="shared" si="3"/>
        <v>1</v>
      </c>
      <c r="AG17" s="133"/>
      <c r="AH17" s="133"/>
      <c r="AI17" s="133"/>
      <c r="AJ17" s="134"/>
      <c r="AK17" s="39">
        <f t="shared" si="4"/>
        <v>1</v>
      </c>
      <c r="AL17" s="133"/>
      <c r="AM17" s="133"/>
      <c r="AN17" s="133"/>
      <c r="AO17" s="134"/>
      <c r="AP17" s="39" t="str">
        <f t="shared" si="5"/>
        <v xml:space="preserve">Porcentaje de cumplimiento del Plan de Acción para la implementación de los presupuestos participativos </v>
      </c>
      <c r="AQ17" s="1" t="e">
        <f t="shared" si="6"/>
        <v>#VALUE!</v>
      </c>
      <c r="AR17" s="133" t="e">
        <f t="shared" si="7"/>
        <v>#VALUE!</v>
      </c>
      <c r="AS17" s="133"/>
      <c r="AT17" s="134"/>
    </row>
    <row r="18" spans="1:46" ht="120" x14ac:dyDescent="0.25">
      <c r="A18" s="48">
        <v>6</v>
      </c>
      <c r="B18" s="14" t="s">
        <v>104</v>
      </c>
      <c r="C18" s="49" t="s">
        <v>86</v>
      </c>
      <c r="D18" s="71" t="s">
        <v>162</v>
      </c>
      <c r="E18" s="67">
        <f t="shared" si="0"/>
        <v>5.3333333333333337E-2</v>
      </c>
      <c r="F18" s="13" t="s">
        <v>89</v>
      </c>
      <c r="G18" s="1" t="s">
        <v>91</v>
      </c>
      <c r="H18" s="1" t="s">
        <v>116</v>
      </c>
      <c r="I18" s="89">
        <v>0.84299999999999997</v>
      </c>
      <c r="J18" s="87" t="s">
        <v>106</v>
      </c>
      <c r="K18" s="21" t="s">
        <v>108</v>
      </c>
      <c r="L18" s="87"/>
      <c r="M18" s="115"/>
      <c r="N18" s="115"/>
      <c r="O18" s="118">
        <v>0.9</v>
      </c>
      <c r="P18" s="117">
        <v>0.9</v>
      </c>
      <c r="Q18" s="80" t="s">
        <v>54</v>
      </c>
      <c r="R18" s="1" t="s">
        <v>109</v>
      </c>
      <c r="S18" s="1" t="s">
        <v>124</v>
      </c>
      <c r="T18" s="49"/>
      <c r="U18" s="81" t="str">
        <f t="shared" si="1"/>
        <v>SI</v>
      </c>
      <c r="V18" s="82" t="s">
        <v>175</v>
      </c>
      <c r="W18" s="82" t="s">
        <v>175</v>
      </c>
      <c r="X18" s="13" t="s">
        <v>175</v>
      </c>
      <c r="Y18" s="13" t="s">
        <v>175</v>
      </c>
      <c r="Z18" s="83" t="s">
        <v>175</v>
      </c>
      <c r="AA18" s="82">
        <f t="shared" si="2"/>
        <v>0</v>
      </c>
      <c r="AB18" s="133"/>
      <c r="AC18" s="133"/>
      <c r="AD18" s="133"/>
      <c r="AE18" s="134"/>
      <c r="AF18" s="39">
        <f t="shared" si="3"/>
        <v>0</v>
      </c>
      <c r="AG18" s="133"/>
      <c r="AH18" s="133"/>
      <c r="AI18" s="133"/>
      <c r="AJ18" s="134"/>
      <c r="AK18" s="39">
        <f t="shared" si="4"/>
        <v>0.9</v>
      </c>
      <c r="AL18" s="133"/>
      <c r="AM18" s="133"/>
      <c r="AN18" s="133"/>
      <c r="AO18" s="134"/>
      <c r="AP18" s="39" t="str">
        <f t="shared" si="5"/>
        <v xml:space="preserve">Porcentaje de cumplimiento físico acumulado del Plan de Desarrollo Local </v>
      </c>
      <c r="AQ18" s="1" t="e">
        <f t="shared" si="6"/>
        <v>#VALUE!</v>
      </c>
      <c r="AR18" s="133" t="e">
        <f t="shared" si="7"/>
        <v>#VALUE!</v>
      </c>
      <c r="AS18" s="133"/>
      <c r="AT18" s="134"/>
    </row>
    <row r="19" spans="1:46" ht="120" x14ac:dyDescent="0.25">
      <c r="A19" s="48">
        <v>6</v>
      </c>
      <c r="B19" s="14" t="s">
        <v>104</v>
      </c>
      <c r="C19" s="49" t="s">
        <v>127</v>
      </c>
      <c r="D19" s="39" t="s">
        <v>148</v>
      </c>
      <c r="E19" s="67">
        <f t="shared" si="0"/>
        <v>5.3333333333333337E-2</v>
      </c>
      <c r="F19" s="13" t="s">
        <v>88</v>
      </c>
      <c r="G19" s="1" t="s">
        <v>92</v>
      </c>
      <c r="H19" s="1" t="s">
        <v>93</v>
      </c>
      <c r="I19" s="90" t="s">
        <v>161</v>
      </c>
      <c r="J19" s="87" t="s">
        <v>106</v>
      </c>
      <c r="K19" s="21" t="s">
        <v>110</v>
      </c>
      <c r="L19" s="91"/>
      <c r="M19" s="116">
        <v>0.2</v>
      </c>
      <c r="N19" s="115"/>
      <c r="O19" s="116">
        <v>0.92</v>
      </c>
      <c r="P19" s="117">
        <v>0.92</v>
      </c>
      <c r="Q19" s="80" t="s">
        <v>54</v>
      </c>
      <c r="R19" s="1" t="s">
        <v>112</v>
      </c>
      <c r="S19" s="1" t="s">
        <v>143</v>
      </c>
      <c r="T19" s="49"/>
      <c r="U19" s="81" t="str">
        <f t="shared" si="1"/>
        <v>SI</v>
      </c>
      <c r="V19" s="82" t="s">
        <v>175</v>
      </c>
      <c r="W19" s="82" t="s">
        <v>175</v>
      </c>
      <c r="X19" s="13" t="s">
        <v>175</v>
      </c>
      <c r="Y19" s="13" t="s">
        <v>175</v>
      </c>
      <c r="Z19" s="83" t="s">
        <v>175</v>
      </c>
      <c r="AA19" s="82">
        <f t="shared" si="2"/>
        <v>0.2</v>
      </c>
      <c r="AB19" s="133"/>
      <c r="AC19" s="133"/>
      <c r="AD19" s="133"/>
      <c r="AE19" s="134"/>
      <c r="AF19" s="39">
        <f t="shared" si="3"/>
        <v>0</v>
      </c>
      <c r="AG19" s="133"/>
      <c r="AH19" s="133"/>
      <c r="AI19" s="133"/>
      <c r="AJ19" s="134"/>
      <c r="AK19" s="39">
        <f t="shared" si="4"/>
        <v>0.92</v>
      </c>
      <c r="AL19" s="133"/>
      <c r="AM19" s="133"/>
      <c r="AN19" s="133"/>
      <c r="AO19" s="134"/>
      <c r="AP19" s="39" t="str">
        <f t="shared" si="5"/>
        <v>Porcentaje de compromiso del presupuesto de inversión directa de la vigencia 2020</v>
      </c>
      <c r="AQ19" s="1" t="e">
        <f t="shared" si="6"/>
        <v>#VALUE!</v>
      </c>
      <c r="AR19" s="133" t="e">
        <f t="shared" si="7"/>
        <v>#VALUE!</v>
      </c>
      <c r="AS19" s="133"/>
      <c r="AT19" s="134"/>
    </row>
    <row r="20" spans="1:46" ht="120" x14ac:dyDescent="0.25">
      <c r="A20" s="48">
        <v>6</v>
      </c>
      <c r="B20" s="14" t="s">
        <v>104</v>
      </c>
      <c r="C20" s="49" t="s">
        <v>127</v>
      </c>
      <c r="D20" s="39" t="s">
        <v>44</v>
      </c>
      <c r="E20" s="67">
        <f t="shared" si="0"/>
        <v>5.3333333333333337E-2</v>
      </c>
      <c r="F20" s="13" t="s">
        <v>88</v>
      </c>
      <c r="G20" s="1" t="s">
        <v>94</v>
      </c>
      <c r="H20" s="1" t="s">
        <v>95</v>
      </c>
      <c r="I20" s="92">
        <v>29.82</v>
      </c>
      <c r="J20" s="87" t="s">
        <v>106</v>
      </c>
      <c r="K20" s="21" t="s">
        <v>111</v>
      </c>
      <c r="L20" s="91"/>
      <c r="M20" s="115"/>
      <c r="N20" s="115"/>
      <c r="O20" s="116">
        <v>0.25</v>
      </c>
      <c r="P20" s="117">
        <v>0.25</v>
      </c>
      <c r="Q20" s="80" t="s">
        <v>54</v>
      </c>
      <c r="R20" s="1" t="s">
        <v>112</v>
      </c>
      <c r="S20" s="1" t="s">
        <v>143</v>
      </c>
      <c r="T20" s="49"/>
      <c r="U20" s="81" t="str">
        <f t="shared" si="1"/>
        <v>SI</v>
      </c>
      <c r="V20" s="82" t="s">
        <v>175</v>
      </c>
      <c r="W20" s="82" t="s">
        <v>175</v>
      </c>
      <c r="X20" s="13" t="s">
        <v>175</v>
      </c>
      <c r="Y20" s="13" t="s">
        <v>175</v>
      </c>
      <c r="Z20" s="83" t="s">
        <v>175</v>
      </c>
      <c r="AA20" s="82">
        <f t="shared" si="2"/>
        <v>0</v>
      </c>
      <c r="AB20" s="133"/>
      <c r="AC20" s="133"/>
      <c r="AD20" s="133"/>
      <c r="AE20" s="134"/>
      <c r="AF20" s="39">
        <f t="shared" si="3"/>
        <v>0</v>
      </c>
      <c r="AG20" s="133"/>
      <c r="AH20" s="133"/>
      <c r="AI20" s="133"/>
      <c r="AJ20" s="134"/>
      <c r="AK20" s="39">
        <f t="shared" si="4"/>
        <v>0.25</v>
      </c>
      <c r="AL20" s="133"/>
      <c r="AM20" s="133"/>
      <c r="AN20" s="133"/>
      <c r="AO20" s="134"/>
      <c r="AP20" s="39" t="str">
        <f t="shared" si="5"/>
        <v>Porcentaje de Giros de la Vigencia 2019</v>
      </c>
      <c r="AQ20" s="1" t="e">
        <f t="shared" si="6"/>
        <v>#VALUE!</v>
      </c>
      <c r="AR20" s="133" t="e">
        <f t="shared" si="7"/>
        <v>#VALUE!</v>
      </c>
      <c r="AS20" s="133"/>
      <c r="AT20" s="134"/>
    </row>
    <row r="21" spans="1:46" ht="120" x14ac:dyDescent="0.25">
      <c r="A21" s="48">
        <v>6</v>
      </c>
      <c r="B21" s="14" t="s">
        <v>104</v>
      </c>
      <c r="C21" s="49" t="s">
        <v>127</v>
      </c>
      <c r="D21" s="39" t="s">
        <v>144</v>
      </c>
      <c r="E21" s="67">
        <f t="shared" si="0"/>
        <v>5.3333333333333337E-2</v>
      </c>
      <c r="F21" s="13" t="s">
        <v>88</v>
      </c>
      <c r="G21" s="1" t="s">
        <v>96</v>
      </c>
      <c r="H21" s="1" t="s">
        <v>97</v>
      </c>
      <c r="I21" s="86">
        <v>79.69</v>
      </c>
      <c r="J21" s="87" t="s">
        <v>106</v>
      </c>
      <c r="K21" s="21" t="s">
        <v>113</v>
      </c>
      <c r="L21" s="91"/>
      <c r="M21" s="115"/>
      <c r="N21" s="115"/>
      <c r="O21" s="118">
        <v>0.6</v>
      </c>
      <c r="P21" s="119">
        <v>0.6</v>
      </c>
      <c r="Q21" s="80" t="s">
        <v>54</v>
      </c>
      <c r="R21" s="1" t="s">
        <v>112</v>
      </c>
      <c r="S21" s="1" t="s">
        <v>143</v>
      </c>
      <c r="T21" s="49"/>
      <c r="U21" s="81" t="str">
        <f t="shared" si="1"/>
        <v>SI</v>
      </c>
      <c r="V21" s="82" t="s">
        <v>175</v>
      </c>
      <c r="W21" s="82" t="s">
        <v>175</v>
      </c>
      <c r="X21" s="13" t="s">
        <v>175</v>
      </c>
      <c r="Y21" s="13" t="s">
        <v>175</v>
      </c>
      <c r="Z21" s="83" t="s">
        <v>175</v>
      </c>
      <c r="AA21" s="82">
        <f t="shared" si="2"/>
        <v>0</v>
      </c>
      <c r="AB21" s="133"/>
      <c r="AC21" s="133"/>
      <c r="AD21" s="133"/>
      <c r="AE21" s="134"/>
      <c r="AF21" s="39">
        <f t="shared" si="3"/>
        <v>0</v>
      </c>
      <c r="AG21" s="133"/>
      <c r="AH21" s="133"/>
      <c r="AI21" s="133"/>
      <c r="AJ21" s="134"/>
      <c r="AK21" s="39">
        <f t="shared" si="4"/>
        <v>0.6</v>
      </c>
      <c r="AL21" s="133"/>
      <c r="AM21" s="133"/>
      <c r="AN21" s="133"/>
      <c r="AO21" s="134"/>
      <c r="AP21" s="39" t="str">
        <f t="shared" si="5"/>
        <v>Porcentaje de Giros de Obligaciones por Pagar 2019 y anteriores</v>
      </c>
      <c r="AQ21" s="1" t="e">
        <f t="shared" si="6"/>
        <v>#VALUE!</v>
      </c>
      <c r="AR21" s="133" t="e">
        <f t="shared" si="7"/>
        <v>#VALUE!</v>
      </c>
      <c r="AS21" s="133"/>
      <c r="AT21" s="134"/>
    </row>
    <row r="22" spans="1:46" ht="120" x14ac:dyDescent="0.25">
      <c r="A22" s="48">
        <v>6</v>
      </c>
      <c r="B22" s="14" t="s">
        <v>104</v>
      </c>
      <c r="C22" s="49" t="s">
        <v>127</v>
      </c>
      <c r="D22" s="40" t="s">
        <v>145</v>
      </c>
      <c r="E22" s="67">
        <f t="shared" si="0"/>
        <v>5.3333333333333337E-2</v>
      </c>
      <c r="F22" s="13" t="s">
        <v>88</v>
      </c>
      <c r="G22" s="1" t="s">
        <v>98</v>
      </c>
      <c r="H22" s="1" t="s">
        <v>99</v>
      </c>
      <c r="I22" s="86">
        <v>44.49</v>
      </c>
      <c r="J22" s="87" t="s">
        <v>106</v>
      </c>
      <c r="K22" s="21" t="s">
        <v>114</v>
      </c>
      <c r="L22" s="91"/>
      <c r="M22" s="115"/>
      <c r="N22" s="115"/>
      <c r="O22" s="118">
        <v>0.7</v>
      </c>
      <c r="P22" s="119">
        <v>0.7</v>
      </c>
      <c r="Q22" s="80" t="s">
        <v>54</v>
      </c>
      <c r="R22" s="1" t="s">
        <v>112</v>
      </c>
      <c r="S22" s="1" t="s">
        <v>143</v>
      </c>
      <c r="T22" s="49"/>
      <c r="U22" s="81" t="str">
        <f t="shared" si="1"/>
        <v>SI</v>
      </c>
      <c r="V22" s="82" t="s">
        <v>175</v>
      </c>
      <c r="W22" s="82" t="s">
        <v>175</v>
      </c>
      <c r="X22" s="13" t="s">
        <v>175</v>
      </c>
      <c r="Y22" s="13" t="s">
        <v>175</v>
      </c>
      <c r="Z22" s="83" t="s">
        <v>175</v>
      </c>
      <c r="AA22" s="82">
        <f t="shared" si="2"/>
        <v>0</v>
      </c>
      <c r="AB22" s="133"/>
      <c r="AC22" s="133"/>
      <c r="AD22" s="133"/>
      <c r="AE22" s="134"/>
      <c r="AF22" s="39">
        <f t="shared" si="3"/>
        <v>0</v>
      </c>
      <c r="AG22" s="133"/>
      <c r="AH22" s="133"/>
      <c r="AI22" s="133"/>
      <c r="AJ22" s="134"/>
      <c r="AK22" s="39">
        <f t="shared" si="4"/>
        <v>0.7</v>
      </c>
      <c r="AL22" s="133"/>
      <c r="AM22" s="133"/>
      <c r="AN22" s="133"/>
      <c r="AO22" s="134"/>
      <c r="AP22" s="39" t="str">
        <f t="shared" si="5"/>
        <v xml:space="preserve">Porcentaje de Giros de Obligaciones por Pagar </v>
      </c>
      <c r="AQ22" s="1" t="e">
        <f t="shared" si="6"/>
        <v>#VALUE!</v>
      </c>
      <c r="AR22" s="133" t="e">
        <f t="shared" si="7"/>
        <v>#VALUE!</v>
      </c>
      <c r="AS22" s="133"/>
      <c r="AT22" s="134"/>
    </row>
    <row r="23" spans="1:46" ht="120" x14ac:dyDescent="0.25">
      <c r="A23" s="48">
        <v>6</v>
      </c>
      <c r="B23" s="14" t="s">
        <v>104</v>
      </c>
      <c r="C23" s="49" t="s">
        <v>127</v>
      </c>
      <c r="D23" s="39" t="s">
        <v>149</v>
      </c>
      <c r="E23" s="67">
        <f t="shared" si="0"/>
        <v>5.3333333333333337E-2</v>
      </c>
      <c r="F23" s="13" t="s">
        <v>89</v>
      </c>
      <c r="G23" s="1" t="s">
        <v>152</v>
      </c>
      <c r="H23" s="21" t="s">
        <v>146</v>
      </c>
      <c r="I23" s="90" t="s">
        <v>129</v>
      </c>
      <c r="J23" s="87" t="s">
        <v>52</v>
      </c>
      <c r="K23" s="21" t="s">
        <v>147</v>
      </c>
      <c r="L23" s="116">
        <v>0</v>
      </c>
      <c r="M23" s="116">
        <v>1</v>
      </c>
      <c r="N23" s="116">
        <v>1</v>
      </c>
      <c r="O23" s="116">
        <v>1</v>
      </c>
      <c r="P23" s="117">
        <v>1</v>
      </c>
      <c r="Q23" s="80" t="s">
        <v>54</v>
      </c>
      <c r="R23" s="1" t="s">
        <v>121</v>
      </c>
      <c r="S23" s="1" t="s">
        <v>164</v>
      </c>
      <c r="T23" s="49"/>
      <c r="U23" s="81" t="str">
        <f t="shared" si="1"/>
        <v>SI</v>
      </c>
      <c r="V23" s="82" t="s">
        <v>175</v>
      </c>
      <c r="W23" s="82" t="s">
        <v>175</v>
      </c>
      <c r="X23" s="13" t="s">
        <v>175</v>
      </c>
      <c r="Y23" s="13" t="s">
        <v>175</v>
      </c>
      <c r="Z23" s="83" t="s">
        <v>175</v>
      </c>
      <c r="AA23" s="82">
        <f t="shared" si="2"/>
        <v>1</v>
      </c>
      <c r="AB23" s="133"/>
      <c r="AC23" s="133"/>
      <c r="AD23" s="133"/>
      <c r="AE23" s="134"/>
      <c r="AF23" s="39">
        <f t="shared" si="3"/>
        <v>1</v>
      </c>
      <c r="AG23" s="133"/>
      <c r="AH23" s="133"/>
      <c r="AI23" s="133"/>
      <c r="AJ23" s="134"/>
      <c r="AK23" s="39">
        <f t="shared" si="4"/>
        <v>1</v>
      </c>
      <c r="AL23" s="133"/>
      <c r="AM23" s="133"/>
      <c r="AN23" s="133"/>
      <c r="AO23" s="134"/>
      <c r="AP23" s="39" t="str">
        <f t="shared" si="5"/>
        <v>Porcentaje de ejecución del SIPSE local</v>
      </c>
      <c r="AQ23" s="1" t="e">
        <f t="shared" si="6"/>
        <v>#VALUE!</v>
      </c>
      <c r="AR23" s="133" t="e">
        <f t="shared" si="7"/>
        <v>#VALUE!</v>
      </c>
      <c r="AS23" s="133"/>
      <c r="AT23" s="134"/>
    </row>
    <row r="24" spans="1:46" ht="126" x14ac:dyDescent="0.25">
      <c r="A24" s="48">
        <v>6</v>
      </c>
      <c r="B24" s="14" t="s">
        <v>104</v>
      </c>
      <c r="C24" s="49" t="s">
        <v>127</v>
      </c>
      <c r="D24" s="39" t="s">
        <v>45</v>
      </c>
      <c r="E24" s="67">
        <f t="shared" si="0"/>
        <v>5.3333333333333337E-2</v>
      </c>
      <c r="F24" s="13" t="s">
        <v>88</v>
      </c>
      <c r="G24" s="1" t="s">
        <v>100</v>
      </c>
      <c r="H24" s="21" t="s">
        <v>146</v>
      </c>
      <c r="I24" s="86" t="s">
        <v>129</v>
      </c>
      <c r="J24" s="87" t="s">
        <v>52</v>
      </c>
      <c r="K24" s="21" t="s">
        <v>147</v>
      </c>
      <c r="L24" s="116">
        <v>0</v>
      </c>
      <c r="M24" s="116">
        <v>1</v>
      </c>
      <c r="N24" s="116">
        <v>1</v>
      </c>
      <c r="O24" s="116">
        <v>1</v>
      </c>
      <c r="P24" s="117">
        <v>1</v>
      </c>
      <c r="Q24" s="80" t="s">
        <v>54</v>
      </c>
      <c r="R24" s="1" t="s">
        <v>122</v>
      </c>
      <c r="S24" s="1" t="s">
        <v>131</v>
      </c>
      <c r="T24" s="49"/>
      <c r="U24" s="81" t="str">
        <f t="shared" si="1"/>
        <v>SI</v>
      </c>
      <c r="V24" s="82" t="s">
        <v>180</v>
      </c>
      <c r="W24" s="82" t="s">
        <v>180</v>
      </c>
      <c r="X24" s="82" t="s">
        <v>180</v>
      </c>
      <c r="Y24" s="82" t="s">
        <v>180</v>
      </c>
      <c r="Z24" s="82" t="s">
        <v>180</v>
      </c>
      <c r="AA24" s="39">
        <f t="shared" si="2"/>
        <v>1</v>
      </c>
      <c r="AB24" s="133"/>
      <c r="AC24" s="133"/>
      <c r="AD24" s="133"/>
      <c r="AE24" s="134"/>
      <c r="AF24" s="39">
        <f t="shared" si="3"/>
        <v>1</v>
      </c>
      <c r="AG24" s="133"/>
      <c r="AH24" s="133"/>
      <c r="AI24" s="133"/>
      <c r="AJ24" s="134"/>
      <c r="AK24" s="39">
        <f t="shared" si="4"/>
        <v>1</v>
      </c>
      <c r="AL24" s="133"/>
      <c r="AM24" s="133"/>
      <c r="AN24" s="133"/>
      <c r="AO24" s="134"/>
      <c r="AP24" s="39" t="str">
        <f t="shared" si="5"/>
        <v>Porcentaje de avance acumulado en el cumplimiento del Plan de Sostenibilidad contable programado</v>
      </c>
      <c r="AQ24" s="1" t="e">
        <f t="shared" si="6"/>
        <v>#VALUE!</v>
      </c>
      <c r="AR24" s="133" t="e">
        <f t="shared" si="7"/>
        <v>#VALUE!</v>
      </c>
      <c r="AS24" s="133"/>
      <c r="AT24" s="134"/>
    </row>
    <row r="25" spans="1:46" ht="110.25" x14ac:dyDescent="0.25">
      <c r="A25" s="48">
        <v>1</v>
      </c>
      <c r="B25" s="14" t="s">
        <v>105</v>
      </c>
      <c r="C25" s="49" t="s">
        <v>87</v>
      </c>
      <c r="D25" s="76" t="s">
        <v>171</v>
      </c>
      <c r="E25" s="67">
        <v>0.08</v>
      </c>
      <c r="F25" s="13" t="s">
        <v>88</v>
      </c>
      <c r="G25" s="1" t="s">
        <v>155</v>
      </c>
      <c r="H25" s="1" t="s">
        <v>156</v>
      </c>
      <c r="I25" s="86">
        <v>10</v>
      </c>
      <c r="J25" s="87" t="s">
        <v>63</v>
      </c>
      <c r="K25" s="21" t="s">
        <v>115</v>
      </c>
      <c r="L25" s="120">
        <v>0</v>
      </c>
      <c r="M25" s="120">
        <v>3</v>
      </c>
      <c r="N25" s="120">
        <v>3</v>
      </c>
      <c r="O25" s="120">
        <v>4</v>
      </c>
      <c r="P25" s="121">
        <f t="shared" ref="P25" si="8">L25+M25+N25+O25</f>
        <v>10</v>
      </c>
      <c r="Q25" s="80" t="s">
        <v>54</v>
      </c>
      <c r="R25" s="1" t="s">
        <v>132</v>
      </c>
      <c r="S25" s="1" t="s">
        <v>125</v>
      </c>
      <c r="T25" s="49"/>
      <c r="U25" s="81" t="str">
        <f t="shared" si="1"/>
        <v>SI</v>
      </c>
      <c r="V25" s="82" t="s">
        <v>175</v>
      </c>
      <c r="W25" s="82" t="s">
        <v>175</v>
      </c>
      <c r="X25" s="13" t="s">
        <v>175</v>
      </c>
      <c r="Y25" s="13" t="s">
        <v>175</v>
      </c>
      <c r="Z25" s="83" t="s">
        <v>175</v>
      </c>
      <c r="AA25" s="39">
        <f t="shared" si="2"/>
        <v>3</v>
      </c>
      <c r="AB25" s="133"/>
      <c r="AC25" s="133"/>
      <c r="AD25" s="133"/>
      <c r="AE25" s="134"/>
      <c r="AF25" s="39">
        <f t="shared" si="3"/>
        <v>3</v>
      </c>
      <c r="AG25" s="133"/>
      <c r="AH25" s="133"/>
      <c r="AI25" s="133"/>
      <c r="AJ25" s="134"/>
      <c r="AK25" s="39">
        <f t="shared" si="4"/>
        <v>4</v>
      </c>
      <c r="AL25" s="133"/>
      <c r="AM25" s="133"/>
      <c r="AN25" s="133"/>
      <c r="AO25" s="134"/>
      <c r="AP25" s="39" t="str">
        <f t="shared" si="5"/>
        <v>Acciones de control a las actuaciones de IVC control en materia actividad económica</v>
      </c>
      <c r="AQ25" s="1" t="e">
        <f t="shared" si="6"/>
        <v>#VALUE!</v>
      </c>
      <c r="AR25" s="133" t="e">
        <f t="shared" si="7"/>
        <v>#VALUE!</v>
      </c>
      <c r="AS25" s="133"/>
      <c r="AT25" s="134"/>
    </row>
    <row r="26" spans="1:46" ht="173.25" x14ac:dyDescent="0.25">
      <c r="A26" s="48">
        <v>1</v>
      </c>
      <c r="B26" s="14" t="s">
        <v>105</v>
      </c>
      <c r="C26" s="49" t="s">
        <v>87</v>
      </c>
      <c r="D26" s="76" t="s">
        <v>174</v>
      </c>
      <c r="E26" s="67">
        <f t="shared" si="0"/>
        <v>5.3333333333333337E-2</v>
      </c>
      <c r="F26" s="13" t="s">
        <v>88</v>
      </c>
      <c r="G26" s="1" t="s">
        <v>157</v>
      </c>
      <c r="H26" s="1" t="s">
        <v>158</v>
      </c>
      <c r="I26" s="86" t="s">
        <v>129</v>
      </c>
      <c r="J26" s="87" t="s">
        <v>63</v>
      </c>
      <c r="K26" s="21" t="s">
        <v>159</v>
      </c>
      <c r="L26" s="120">
        <v>2</v>
      </c>
      <c r="M26" s="120">
        <v>3</v>
      </c>
      <c r="N26" s="120">
        <v>3</v>
      </c>
      <c r="O26" s="120">
        <v>4</v>
      </c>
      <c r="P26" s="121">
        <f t="shared" ref="P26:P27" si="9">L26+M26+N26+O26</f>
        <v>12</v>
      </c>
      <c r="Q26" s="80" t="s">
        <v>54</v>
      </c>
      <c r="R26" s="1" t="s">
        <v>132</v>
      </c>
      <c r="S26" s="1" t="s">
        <v>125</v>
      </c>
      <c r="T26" s="49"/>
      <c r="U26" s="81" t="str">
        <f t="shared" si="1"/>
        <v>SI</v>
      </c>
      <c r="V26" s="82">
        <f t="shared" ref="V26" si="10">L26</f>
        <v>2</v>
      </c>
      <c r="W26" s="13">
        <v>2</v>
      </c>
      <c r="X26" s="94">
        <f>+V26/W26</f>
        <v>1</v>
      </c>
      <c r="Y26" s="122" t="s">
        <v>178</v>
      </c>
      <c r="Z26" s="83" t="s">
        <v>177</v>
      </c>
      <c r="AA26" s="39">
        <f t="shared" ref="AA26" si="11">M26</f>
        <v>3</v>
      </c>
      <c r="AB26" s="133"/>
      <c r="AC26" s="133"/>
      <c r="AD26" s="133"/>
      <c r="AE26" s="134"/>
      <c r="AF26" s="39">
        <f t="shared" ref="AF26" si="12">N26</f>
        <v>3</v>
      </c>
      <c r="AG26" s="133"/>
      <c r="AH26" s="133"/>
      <c r="AI26" s="133"/>
      <c r="AJ26" s="134"/>
      <c r="AK26" s="39">
        <f t="shared" ref="AK26" si="13">O26</f>
        <v>4</v>
      </c>
      <c r="AL26" s="133"/>
      <c r="AM26" s="133"/>
      <c r="AN26" s="133"/>
      <c r="AO26" s="134"/>
      <c r="AP26" s="39" t="str">
        <f t="shared" ref="AP26" si="14">G26</f>
        <v>N° actividadades de prevención y socialización</v>
      </c>
      <c r="AQ26" s="1">
        <f t="shared" ref="AQ26" si="15">V26+AA26+AF26+AK26</f>
        <v>12</v>
      </c>
      <c r="AR26" s="133">
        <f t="shared" ref="AR26" si="16">W26+AB26+AG26+AL26</f>
        <v>2</v>
      </c>
      <c r="AS26" s="133"/>
      <c r="AT26" s="134"/>
    </row>
    <row r="27" spans="1:46" ht="90" x14ac:dyDescent="0.25">
      <c r="A27" s="48">
        <v>1</v>
      </c>
      <c r="B27" s="14" t="s">
        <v>105</v>
      </c>
      <c r="C27" s="49" t="s">
        <v>87</v>
      </c>
      <c r="D27" s="76" t="s">
        <v>172</v>
      </c>
      <c r="E27" s="67">
        <f t="shared" si="0"/>
        <v>5.3333333333333337E-2</v>
      </c>
      <c r="F27" s="13" t="s">
        <v>88</v>
      </c>
      <c r="G27" s="1" t="s">
        <v>150</v>
      </c>
      <c r="H27" s="1" t="s">
        <v>101</v>
      </c>
      <c r="I27" s="86">
        <v>8</v>
      </c>
      <c r="J27" s="87" t="s">
        <v>63</v>
      </c>
      <c r="K27" s="21" t="s">
        <v>117</v>
      </c>
      <c r="L27" s="120">
        <v>0</v>
      </c>
      <c r="M27" s="120">
        <v>2</v>
      </c>
      <c r="N27" s="120">
        <v>2</v>
      </c>
      <c r="O27" s="120">
        <v>2</v>
      </c>
      <c r="P27" s="121">
        <f t="shared" si="9"/>
        <v>6</v>
      </c>
      <c r="Q27" s="80" t="s">
        <v>54</v>
      </c>
      <c r="R27" s="1" t="s">
        <v>123</v>
      </c>
      <c r="S27" s="1" t="s">
        <v>125</v>
      </c>
      <c r="T27" s="49"/>
      <c r="U27" s="81" t="str">
        <f t="shared" si="1"/>
        <v>SI</v>
      </c>
      <c r="V27" s="13" t="s">
        <v>175</v>
      </c>
      <c r="W27" s="13" t="s">
        <v>175</v>
      </c>
      <c r="X27" s="13" t="s">
        <v>175</v>
      </c>
      <c r="Y27" s="13" t="s">
        <v>175</v>
      </c>
      <c r="Z27" s="83" t="s">
        <v>175</v>
      </c>
      <c r="AA27" s="39">
        <f t="shared" si="2"/>
        <v>2</v>
      </c>
      <c r="AB27" s="133"/>
      <c r="AC27" s="133"/>
      <c r="AD27" s="133"/>
      <c r="AE27" s="134"/>
      <c r="AF27" s="39">
        <f t="shared" si="3"/>
        <v>2</v>
      </c>
      <c r="AG27" s="133"/>
      <c r="AH27" s="133"/>
      <c r="AI27" s="133"/>
      <c r="AJ27" s="134"/>
      <c r="AK27" s="39">
        <f t="shared" si="4"/>
        <v>2</v>
      </c>
      <c r="AL27" s="133"/>
      <c r="AM27" s="133"/>
      <c r="AN27" s="133"/>
      <c r="AO27" s="134"/>
      <c r="AP27" s="39" t="str">
        <f t="shared" si="5"/>
        <v xml:space="preserve">Porcentaje de expedientes de policía con impulso procesal </v>
      </c>
      <c r="AQ27" s="1" t="e">
        <f t="shared" si="6"/>
        <v>#VALUE!</v>
      </c>
      <c r="AR27" s="133" t="e">
        <f t="shared" si="7"/>
        <v>#VALUE!</v>
      </c>
      <c r="AS27" s="133"/>
      <c r="AT27" s="134"/>
    </row>
    <row r="28" spans="1:46" ht="90" x14ac:dyDescent="0.25">
      <c r="A28" s="48">
        <v>1</v>
      </c>
      <c r="B28" s="14" t="s">
        <v>105</v>
      </c>
      <c r="C28" s="49" t="s">
        <v>87</v>
      </c>
      <c r="D28" s="77" t="s">
        <v>173</v>
      </c>
      <c r="E28" s="67">
        <v>0.03</v>
      </c>
      <c r="F28" s="13" t="s">
        <v>88</v>
      </c>
      <c r="G28" s="1" t="s">
        <v>151</v>
      </c>
      <c r="H28" s="1" t="s">
        <v>102</v>
      </c>
      <c r="I28" s="86">
        <v>22</v>
      </c>
      <c r="J28" s="87" t="s">
        <v>63</v>
      </c>
      <c r="K28" s="21" t="s">
        <v>118</v>
      </c>
      <c r="L28" s="120">
        <v>0</v>
      </c>
      <c r="M28" s="120">
        <v>1</v>
      </c>
      <c r="N28" s="120">
        <v>0</v>
      </c>
      <c r="O28" s="120">
        <v>0</v>
      </c>
      <c r="P28" s="121">
        <f t="shared" ref="P28" si="17">L28+M28+N28+O28</f>
        <v>1</v>
      </c>
      <c r="Q28" s="80" t="s">
        <v>54</v>
      </c>
      <c r="R28" s="1" t="s">
        <v>123</v>
      </c>
      <c r="S28" s="1" t="s">
        <v>125</v>
      </c>
      <c r="T28" s="49"/>
      <c r="U28" s="81" t="str">
        <f t="shared" si="1"/>
        <v>SI</v>
      </c>
      <c r="V28" s="13" t="s">
        <v>175</v>
      </c>
      <c r="W28" s="13" t="s">
        <v>175</v>
      </c>
      <c r="X28" s="13" t="s">
        <v>175</v>
      </c>
      <c r="Y28" s="13" t="s">
        <v>175</v>
      </c>
      <c r="Z28" s="83" t="s">
        <v>175</v>
      </c>
      <c r="AA28" s="39">
        <f t="shared" si="2"/>
        <v>1</v>
      </c>
      <c r="AB28" s="133"/>
      <c r="AC28" s="133"/>
      <c r="AD28" s="133"/>
      <c r="AE28" s="134"/>
      <c r="AF28" s="39">
        <f t="shared" si="3"/>
        <v>0</v>
      </c>
      <c r="AG28" s="133"/>
      <c r="AH28" s="133"/>
      <c r="AI28" s="133"/>
      <c r="AJ28" s="134"/>
      <c r="AK28" s="39">
        <f t="shared" si="4"/>
        <v>0</v>
      </c>
      <c r="AL28" s="133"/>
      <c r="AM28" s="133"/>
      <c r="AN28" s="133"/>
      <c r="AO28" s="134"/>
      <c r="AP28" s="39" t="str">
        <f t="shared" si="5"/>
        <v>Porcentaje de expedientes de policía con fallo de fondo</v>
      </c>
      <c r="AQ28" s="1" t="e">
        <f t="shared" si="6"/>
        <v>#VALUE!</v>
      </c>
      <c r="AR28" s="133" t="e">
        <f t="shared" si="7"/>
        <v>#VALUE!</v>
      </c>
      <c r="AS28" s="133"/>
      <c r="AT28" s="134"/>
    </row>
    <row r="29" spans="1:46" ht="24" customHeight="1" x14ac:dyDescent="0.25">
      <c r="A29" s="50"/>
      <c r="B29" s="51"/>
      <c r="C29" s="52"/>
      <c r="D29" s="41" t="s">
        <v>85</v>
      </c>
      <c r="E29" s="68">
        <f>SUM(E15:E28)</f>
        <v>0.75</v>
      </c>
      <c r="F29" s="18"/>
      <c r="G29" s="18"/>
      <c r="H29" s="97"/>
      <c r="I29" s="95"/>
      <c r="J29" s="97"/>
      <c r="K29" s="93"/>
      <c r="L29" s="97"/>
      <c r="M29" s="97"/>
      <c r="N29" s="97"/>
      <c r="O29" s="97"/>
      <c r="P29" s="96"/>
      <c r="Q29" s="98"/>
      <c r="R29" s="93"/>
      <c r="S29" s="93"/>
      <c r="T29" s="99"/>
      <c r="U29" s="100"/>
      <c r="V29" s="123"/>
      <c r="W29" s="101"/>
      <c r="X29" s="93"/>
      <c r="Y29" s="93"/>
      <c r="Z29" s="99"/>
      <c r="AA29" s="39">
        <f t="shared" si="2"/>
        <v>0</v>
      </c>
      <c r="AB29" s="135"/>
      <c r="AC29" s="135"/>
      <c r="AD29" s="135"/>
      <c r="AE29" s="136"/>
      <c r="AF29" s="39">
        <f t="shared" si="3"/>
        <v>0</v>
      </c>
      <c r="AG29" s="135"/>
      <c r="AH29" s="135"/>
      <c r="AI29" s="135"/>
      <c r="AJ29" s="136"/>
      <c r="AK29" s="39">
        <f t="shared" si="4"/>
        <v>0</v>
      </c>
      <c r="AL29" s="135"/>
      <c r="AM29" s="135"/>
      <c r="AN29" s="135"/>
      <c r="AO29" s="136"/>
      <c r="AP29" s="102">
        <f t="shared" si="5"/>
        <v>0</v>
      </c>
      <c r="AQ29" s="1" t="e">
        <f>SUM(AQ15:AQ28)</f>
        <v>#VALUE!</v>
      </c>
      <c r="AR29" s="133" t="e">
        <f>SUM(AR15:AR28)</f>
        <v>#VALUE!</v>
      </c>
      <c r="AS29" s="133"/>
      <c r="AT29" s="134"/>
    </row>
    <row r="30" spans="1:46" ht="126" x14ac:dyDescent="0.25">
      <c r="A30" s="53"/>
      <c r="B30" s="3" t="s">
        <v>46</v>
      </c>
      <c r="C30" s="54" t="s">
        <v>47</v>
      </c>
      <c r="D30" s="2" t="s">
        <v>48</v>
      </c>
      <c r="E30" s="11">
        <v>0.04</v>
      </c>
      <c r="F30" s="3" t="s">
        <v>49</v>
      </c>
      <c r="G30" s="3" t="s">
        <v>50</v>
      </c>
      <c r="H30" s="3" t="s">
        <v>51</v>
      </c>
      <c r="I30" s="4">
        <v>0</v>
      </c>
      <c r="J30" s="4" t="s">
        <v>52</v>
      </c>
      <c r="K30" s="3" t="s">
        <v>53</v>
      </c>
      <c r="L30" s="12"/>
      <c r="M30" s="12">
        <v>0.7</v>
      </c>
      <c r="N30" s="12"/>
      <c r="O30" s="12">
        <v>0.7</v>
      </c>
      <c r="P30" s="42">
        <v>0.7</v>
      </c>
      <c r="Q30" s="2" t="s">
        <v>54</v>
      </c>
      <c r="R30" s="4" t="s">
        <v>55</v>
      </c>
      <c r="S30" s="4" t="s">
        <v>56</v>
      </c>
      <c r="T30" s="57" t="s">
        <v>57</v>
      </c>
      <c r="U30" s="81" t="s">
        <v>130</v>
      </c>
      <c r="V30" s="124" t="s">
        <v>175</v>
      </c>
      <c r="W30" s="124" t="s">
        <v>175</v>
      </c>
      <c r="X30" s="124" t="s">
        <v>175</v>
      </c>
      <c r="Y30" s="124" t="s">
        <v>175</v>
      </c>
      <c r="Z30" s="124" t="s">
        <v>175</v>
      </c>
      <c r="AA30" s="39">
        <f t="shared" si="2"/>
        <v>0.7</v>
      </c>
      <c r="AB30" s="133"/>
      <c r="AC30" s="133"/>
      <c r="AD30" s="133"/>
      <c r="AE30" s="134"/>
      <c r="AF30" s="39">
        <f t="shared" si="3"/>
        <v>0</v>
      </c>
      <c r="AG30" s="133"/>
      <c r="AH30" s="133"/>
      <c r="AI30" s="133"/>
      <c r="AJ30" s="134"/>
      <c r="AK30" s="39">
        <f t="shared" si="4"/>
        <v>0.7</v>
      </c>
      <c r="AL30" s="133"/>
      <c r="AM30" s="133"/>
      <c r="AN30" s="133"/>
      <c r="AO30" s="134"/>
      <c r="AP30" s="39" t="str">
        <f t="shared" si="5"/>
        <v>Cumplimiento de criterios ambientales</v>
      </c>
      <c r="AQ30" s="1" t="e">
        <f t="shared" ref="AQ30:AQ35" si="18">V30+AA30+AF30+AK30</f>
        <v>#VALUE!</v>
      </c>
      <c r="AR30" s="133" t="e">
        <f t="shared" ref="AR30:AR35" si="19">W30+AB30+AG30+AL30</f>
        <v>#VALUE!</v>
      </c>
      <c r="AS30" s="133"/>
      <c r="AT30" s="134"/>
    </row>
    <row r="31" spans="1:46" ht="126" x14ac:dyDescent="0.25">
      <c r="A31" s="53"/>
      <c r="B31" s="3" t="s">
        <v>46</v>
      </c>
      <c r="C31" s="54" t="s">
        <v>47</v>
      </c>
      <c r="D31" s="2" t="s">
        <v>133</v>
      </c>
      <c r="E31" s="11">
        <v>0.04</v>
      </c>
      <c r="F31" s="3" t="s">
        <v>49</v>
      </c>
      <c r="G31" s="3" t="s">
        <v>58</v>
      </c>
      <c r="H31" s="3" t="s">
        <v>134</v>
      </c>
      <c r="I31" s="4">
        <v>0</v>
      </c>
      <c r="J31" s="4" t="s">
        <v>52</v>
      </c>
      <c r="K31" s="3" t="s">
        <v>59</v>
      </c>
      <c r="L31" s="103"/>
      <c r="M31" s="94">
        <v>1</v>
      </c>
      <c r="N31" s="94">
        <v>1</v>
      </c>
      <c r="O31" s="94">
        <v>1</v>
      </c>
      <c r="P31" s="104">
        <v>1</v>
      </c>
      <c r="Q31" s="2" t="s">
        <v>54</v>
      </c>
      <c r="R31" s="4" t="s">
        <v>135</v>
      </c>
      <c r="S31" s="4" t="s">
        <v>136</v>
      </c>
      <c r="T31" s="57" t="s">
        <v>60</v>
      </c>
      <c r="U31" s="81" t="s">
        <v>130</v>
      </c>
      <c r="V31" s="124" t="s">
        <v>175</v>
      </c>
      <c r="W31" s="124" t="s">
        <v>175</v>
      </c>
      <c r="X31" s="124" t="s">
        <v>175</v>
      </c>
      <c r="Y31" s="124" t="s">
        <v>175</v>
      </c>
      <c r="Z31" s="124" t="s">
        <v>175</v>
      </c>
      <c r="AA31" s="39">
        <f t="shared" si="2"/>
        <v>1</v>
      </c>
      <c r="AB31" s="133"/>
      <c r="AC31" s="133"/>
      <c r="AD31" s="133"/>
      <c r="AE31" s="134"/>
      <c r="AF31" s="39">
        <f t="shared" si="3"/>
        <v>1</v>
      </c>
      <c r="AG31" s="133"/>
      <c r="AH31" s="133"/>
      <c r="AI31" s="133"/>
      <c r="AJ31" s="134"/>
      <c r="AK31" s="39">
        <f t="shared" si="4"/>
        <v>1</v>
      </c>
      <c r="AL31" s="133"/>
      <c r="AM31" s="133"/>
      <c r="AN31" s="133"/>
      <c r="AO31" s="134"/>
      <c r="AP31" s="39" t="str">
        <f t="shared" si="5"/>
        <v>Nivel de participación en actividades de gestión documental</v>
      </c>
      <c r="AQ31" s="1" t="e">
        <f t="shared" si="18"/>
        <v>#VALUE!</v>
      </c>
      <c r="AR31" s="133" t="e">
        <f t="shared" si="19"/>
        <v>#VALUE!</v>
      </c>
      <c r="AS31" s="133"/>
      <c r="AT31" s="134"/>
    </row>
    <row r="32" spans="1:46" ht="126" x14ac:dyDescent="0.25">
      <c r="A32" s="53"/>
      <c r="B32" s="3" t="s">
        <v>46</v>
      </c>
      <c r="C32" s="54" t="s">
        <v>47</v>
      </c>
      <c r="D32" s="2" t="s">
        <v>137</v>
      </c>
      <c r="E32" s="11">
        <v>0.03</v>
      </c>
      <c r="F32" s="3" t="s">
        <v>49</v>
      </c>
      <c r="G32" s="3" t="s">
        <v>61</v>
      </c>
      <c r="H32" s="3" t="s">
        <v>62</v>
      </c>
      <c r="I32" s="4">
        <v>0</v>
      </c>
      <c r="J32" s="4" t="s">
        <v>63</v>
      </c>
      <c r="K32" s="3" t="s">
        <v>64</v>
      </c>
      <c r="L32" s="103"/>
      <c r="M32" s="105">
        <v>0.5</v>
      </c>
      <c r="N32" s="105">
        <v>0.5</v>
      </c>
      <c r="O32" s="94"/>
      <c r="P32" s="106">
        <v>1</v>
      </c>
      <c r="Q32" s="2" t="s">
        <v>54</v>
      </c>
      <c r="R32" s="4" t="s">
        <v>65</v>
      </c>
      <c r="S32" s="4" t="s">
        <v>56</v>
      </c>
      <c r="T32" s="57" t="s">
        <v>66</v>
      </c>
      <c r="U32" s="81" t="s">
        <v>130</v>
      </c>
      <c r="V32" s="124" t="s">
        <v>175</v>
      </c>
      <c r="W32" s="124" t="s">
        <v>175</v>
      </c>
      <c r="X32" s="124" t="s">
        <v>175</v>
      </c>
      <c r="Y32" s="124" t="s">
        <v>175</v>
      </c>
      <c r="Z32" s="124" t="s">
        <v>175</v>
      </c>
      <c r="AA32" s="39">
        <f t="shared" si="2"/>
        <v>0.5</v>
      </c>
      <c r="AB32" s="133"/>
      <c r="AC32" s="133"/>
      <c r="AD32" s="133"/>
      <c r="AE32" s="134"/>
      <c r="AF32" s="39">
        <f t="shared" si="3"/>
        <v>0.5</v>
      </c>
      <c r="AG32" s="133"/>
      <c r="AH32" s="133"/>
      <c r="AI32" s="133"/>
      <c r="AJ32" s="134"/>
      <c r="AK32" s="39">
        <f t="shared" si="4"/>
        <v>0</v>
      </c>
      <c r="AL32" s="133"/>
      <c r="AM32" s="133"/>
      <c r="AN32" s="133"/>
      <c r="AO32" s="134"/>
      <c r="AP32" s="39" t="str">
        <f t="shared" si="5"/>
        <v>Caracterización de levantada</v>
      </c>
      <c r="AQ32" s="1" t="e">
        <f t="shared" si="18"/>
        <v>#VALUE!</v>
      </c>
      <c r="AR32" s="133" t="e">
        <f t="shared" si="19"/>
        <v>#VALUE!</v>
      </c>
      <c r="AS32" s="133"/>
      <c r="AT32" s="134"/>
    </row>
    <row r="33" spans="1:46" ht="126" x14ac:dyDescent="0.25">
      <c r="A33" s="53"/>
      <c r="B33" s="3" t="s">
        <v>46</v>
      </c>
      <c r="C33" s="54" t="s">
        <v>47</v>
      </c>
      <c r="D33" s="2" t="s">
        <v>138</v>
      </c>
      <c r="E33" s="11">
        <v>0.03</v>
      </c>
      <c r="F33" s="3" t="s">
        <v>49</v>
      </c>
      <c r="G33" s="3" t="s">
        <v>67</v>
      </c>
      <c r="H33" s="3" t="s">
        <v>68</v>
      </c>
      <c r="I33" s="4">
        <v>2</v>
      </c>
      <c r="J33" s="4" t="s">
        <v>63</v>
      </c>
      <c r="K33" s="3" t="s">
        <v>69</v>
      </c>
      <c r="L33" s="103"/>
      <c r="M33" s="103"/>
      <c r="N33" s="103">
        <v>1</v>
      </c>
      <c r="O33" s="103"/>
      <c r="P33" s="104"/>
      <c r="Q33" s="2" t="s">
        <v>54</v>
      </c>
      <c r="R33" s="4" t="s">
        <v>70</v>
      </c>
      <c r="S33" s="4" t="s">
        <v>56</v>
      </c>
      <c r="T33" s="57" t="s">
        <v>71</v>
      </c>
      <c r="U33" s="81" t="s">
        <v>130</v>
      </c>
      <c r="V33" s="124" t="s">
        <v>175</v>
      </c>
      <c r="W33" s="124" t="s">
        <v>175</v>
      </c>
      <c r="X33" s="124" t="s">
        <v>175</v>
      </c>
      <c r="Y33" s="124" t="s">
        <v>175</v>
      </c>
      <c r="Z33" s="124" t="s">
        <v>175</v>
      </c>
      <c r="AA33" s="39">
        <f t="shared" si="2"/>
        <v>0</v>
      </c>
      <c r="AB33" s="133"/>
      <c r="AC33" s="133"/>
      <c r="AD33" s="133"/>
      <c r="AE33" s="134"/>
      <c r="AF33" s="39">
        <f t="shared" si="3"/>
        <v>1</v>
      </c>
      <c r="AG33" s="133"/>
      <c r="AH33" s="133"/>
      <c r="AI33" s="133"/>
      <c r="AJ33" s="134"/>
      <c r="AK33" s="39">
        <f t="shared" si="4"/>
        <v>0</v>
      </c>
      <c r="AL33" s="133"/>
      <c r="AM33" s="133"/>
      <c r="AN33" s="133"/>
      <c r="AO33" s="134"/>
      <c r="AP33" s="39" t="str">
        <f t="shared" si="5"/>
        <v>Registro de buena práctica/idea innovadora</v>
      </c>
      <c r="AQ33" s="1" t="e">
        <f t="shared" si="18"/>
        <v>#VALUE!</v>
      </c>
      <c r="AR33" s="133" t="e">
        <f t="shared" si="19"/>
        <v>#VALUE!</v>
      </c>
      <c r="AS33" s="133"/>
      <c r="AT33" s="134"/>
    </row>
    <row r="34" spans="1:46" ht="126" x14ac:dyDescent="0.25">
      <c r="A34" s="53"/>
      <c r="B34" s="3" t="s">
        <v>46</v>
      </c>
      <c r="C34" s="54" t="s">
        <v>47</v>
      </c>
      <c r="D34" s="43" t="s">
        <v>72</v>
      </c>
      <c r="E34" s="11">
        <v>0.03</v>
      </c>
      <c r="F34" s="5" t="s">
        <v>49</v>
      </c>
      <c r="G34" s="5" t="s">
        <v>73</v>
      </c>
      <c r="H34" s="5" t="s">
        <v>74</v>
      </c>
      <c r="I34" s="75">
        <v>1</v>
      </c>
      <c r="J34" s="5" t="s">
        <v>52</v>
      </c>
      <c r="K34" s="5" t="s">
        <v>75</v>
      </c>
      <c r="L34" s="6">
        <v>1</v>
      </c>
      <c r="M34" s="6">
        <v>1</v>
      </c>
      <c r="N34" s="6">
        <v>1</v>
      </c>
      <c r="O34" s="6">
        <v>1</v>
      </c>
      <c r="P34" s="44">
        <v>1</v>
      </c>
      <c r="Q34" s="2" t="s">
        <v>54</v>
      </c>
      <c r="R34" s="3" t="s">
        <v>76</v>
      </c>
      <c r="S34" s="5" t="s">
        <v>56</v>
      </c>
      <c r="T34" s="54" t="s">
        <v>77</v>
      </c>
      <c r="U34" s="81" t="s">
        <v>130</v>
      </c>
      <c r="V34" s="128">
        <f t="shared" ref="V34" si="20">L34</f>
        <v>1</v>
      </c>
      <c r="W34" s="11">
        <v>0.88</v>
      </c>
      <c r="X34" s="11">
        <f>W34/V34</f>
        <v>0.88</v>
      </c>
      <c r="Y34" s="125" t="s">
        <v>182</v>
      </c>
      <c r="Z34" s="126" t="s">
        <v>181</v>
      </c>
      <c r="AA34" s="39">
        <f t="shared" si="2"/>
        <v>1</v>
      </c>
      <c r="AB34" s="133"/>
      <c r="AC34" s="133"/>
      <c r="AD34" s="133"/>
      <c r="AE34" s="134"/>
      <c r="AF34" s="39">
        <f t="shared" si="3"/>
        <v>1</v>
      </c>
      <c r="AG34" s="133"/>
      <c r="AH34" s="133"/>
      <c r="AI34" s="133"/>
      <c r="AJ34" s="134"/>
      <c r="AK34" s="39">
        <f t="shared" si="4"/>
        <v>1</v>
      </c>
      <c r="AL34" s="133"/>
      <c r="AM34" s="133"/>
      <c r="AN34" s="133"/>
      <c r="AO34" s="134"/>
      <c r="AP34" s="39" t="str">
        <f t="shared" si="5"/>
        <v>Acciones correctivas documentadas y vigentes</v>
      </c>
      <c r="AQ34" s="1">
        <f t="shared" si="18"/>
        <v>4</v>
      </c>
      <c r="AR34" s="133">
        <f t="shared" si="19"/>
        <v>0.88</v>
      </c>
      <c r="AS34" s="133"/>
      <c r="AT34" s="134"/>
    </row>
    <row r="35" spans="1:46" ht="126.75" thickBot="1" x14ac:dyDescent="0.3">
      <c r="A35" s="55"/>
      <c r="B35" s="8" t="s">
        <v>46</v>
      </c>
      <c r="C35" s="56" t="s">
        <v>47</v>
      </c>
      <c r="D35" s="45" t="s">
        <v>78</v>
      </c>
      <c r="E35" s="46">
        <v>0.03</v>
      </c>
      <c r="F35" s="9" t="s">
        <v>49</v>
      </c>
      <c r="G35" s="9" t="s">
        <v>79</v>
      </c>
      <c r="H35" s="9" t="s">
        <v>80</v>
      </c>
      <c r="I35" s="107" t="s">
        <v>129</v>
      </c>
      <c r="J35" s="9" t="s">
        <v>52</v>
      </c>
      <c r="K35" s="9" t="s">
        <v>81</v>
      </c>
      <c r="L35" s="10">
        <v>0</v>
      </c>
      <c r="M35" s="10">
        <v>1</v>
      </c>
      <c r="N35" s="10">
        <v>1</v>
      </c>
      <c r="O35" s="10">
        <v>1</v>
      </c>
      <c r="P35" s="47">
        <v>1</v>
      </c>
      <c r="Q35" s="7" t="s">
        <v>54</v>
      </c>
      <c r="R35" s="8" t="s">
        <v>82</v>
      </c>
      <c r="S35" s="9" t="s">
        <v>83</v>
      </c>
      <c r="T35" s="56" t="s">
        <v>84</v>
      </c>
      <c r="U35" s="108" t="s">
        <v>130</v>
      </c>
      <c r="V35" s="127" t="s">
        <v>180</v>
      </c>
      <c r="W35" s="127" t="s">
        <v>180</v>
      </c>
      <c r="X35" s="127" t="s">
        <v>180</v>
      </c>
      <c r="Y35" s="127" t="s">
        <v>180</v>
      </c>
      <c r="Z35" s="127" t="s">
        <v>180</v>
      </c>
      <c r="AA35" s="110">
        <f t="shared" si="2"/>
        <v>1</v>
      </c>
      <c r="AB35" s="137"/>
      <c r="AC35" s="137"/>
      <c r="AD35" s="137"/>
      <c r="AE35" s="138"/>
      <c r="AF35" s="110">
        <f t="shared" si="3"/>
        <v>1</v>
      </c>
      <c r="AG35" s="137"/>
      <c r="AH35" s="137"/>
      <c r="AI35" s="137"/>
      <c r="AJ35" s="138"/>
      <c r="AK35" s="110">
        <f t="shared" si="4"/>
        <v>1</v>
      </c>
      <c r="AL35" s="137"/>
      <c r="AM35" s="137"/>
      <c r="AN35" s="137"/>
      <c r="AO35" s="138"/>
      <c r="AP35" s="110" t="str">
        <f t="shared" si="5"/>
        <v>Porcentaje de cumplimiento publicación de información</v>
      </c>
      <c r="AQ35" s="109" t="e">
        <f t="shared" si="18"/>
        <v>#VALUE!</v>
      </c>
      <c r="AR35" s="137" t="e">
        <f t="shared" si="19"/>
        <v>#VALUE!</v>
      </c>
      <c r="AS35" s="137"/>
      <c r="AT35" s="138"/>
    </row>
    <row r="36" spans="1:46" ht="43.5" customHeight="1" thickBot="1" x14ac:dyDescent="0.3">
      <c r="D36" s="36" t="s">
        <v>41</v>
      </c>
      <c r="E36" s="37">
        <f>SUM(E30:E35)</f>
        <v>0.2</v>
      </c>
      <c r="J36" s="111"/>
      <c r="W36" s="129" t="s">
        <v>183</v>
      </c>
      <c r="X36" s="130">
        <f>+AVERAGE(X11:X35)</f>
        <v>0.94</v>
      </c>
      <c r="AB36" s="112" t="s">
        <v>165</v>
      </c>
      <c r="AC36" s="84" t="e">
        <f>+AVERAGE(AC11:AC35)</f>
        <v>#DIV/0!</v>
      </c>
      <c r="AF36" s="85"/>
      <c r="AG36" s="113" t="s">
        <v>166</v>
      </c>
      <c r="AH36" s="84" t="e">
        <f>+AVERAGE(AG11:AG35)</f>
        <v>#DIV/0!</v>
      </c>
      <c r="AK36" s="85"/>
      <c r="AL36" s="112" t="s">
        <v>167</v>
      </c>
      <c r="AM36" s="84" t="e">
        <f>+AVERAGE(AL11:AL35)</f>
        <v>#DIV/0!</v>
      </c>
      <c r="AQ36" s="114">
        <f>AP7</f>
        <v>0</v>
      </c>
      <c r="AR36" s="84" t="e">
        <f>+AVERAGE(AR11:AR35)</f>
        <v>#VALUE!</v>
      </c>
    </row>
    <row r="37" spans="1:46" ht="24.75" customHeight="1" x14ac:dyDescent="0.25">
      <c r="D37" s="20" t="s">
        <v>40</v>
      </c>
      <c r="E37" s="19">
        <f>E36+E29</f>
        <v>0.95</v>
      </c>
      <c r="J37" s="111"/>
    </row>
    <row r="38" spans="1:46" x14ac:dyDescent="0.25">
      <c r="J38" s="111"/>
    </row>
    <row r="39" spans="1:46" x14ac:dyDescent="0.25">
      <c r="J39" s="111"/>
    </row>
    <row r="40" spans="1:46" ht="16.5" thickBot="1" x14ac:dyDescent="0.3">
      <c r="J40" s="111"/>
    </row>
    <row r="41" spans="1:46" x14ac:dyDescent="0.25">
      <c r="H41" s="180" t="s">
        <v>168</v>
      </c>
      <c r="I41" s="181"/>
      <c r="J41" s="181"/>
      <c r="K41" s="181"/>
      <c r="L41" s="181"/>
      <c r="M41" s="181" t="s">
        <v>169</v>
      </c>
      <c r="N41" s="181"/>
      <c r="O41" s="181"/>
      <c r="P41" s="181"/>
      <c r="Q41" s="181"/>
      <c r="R41" s="182"/>
    </row>
    <row r="42" spans="1:46" ht="132.75" customHeight="1" thickBot="1" x14ac:dyDescent="0.3">
      <c r="H42" s="183" t="s">
        <v>170</v>
      </c>
      <c r="I42" s="184"/>
      <c r="J42" s="184"/>
      <c r="K42" s="184"/>
      <c r="L42" s="184"/>
      <c r="M42" s="184" t="s">
        <v>179</v>
      </c>
      <c r="N42" s="185"/>
      <c r="O42" s="185"/>
      <c r="P42" s="185"/>
      <c r="Q42" s="185"/>
      <c r="R42" s="186"/>
    </row>
  </sheetData>
  <sheetProtection algorithmName="SHA-512" hashValue="8hRDtT7ux/SPL9nThVhIDXtijakFViqmHlbwCNoaaX+M6Rnz0tp487N6bAyD2CfchkFtkGj4987WYhZh2+LAeA==" saltValue="oqScaoeSrN1k4oP0o+G+xQ==" spinCount="100000" sheet="1" objects="1" scenarios="1"/>
  <mergeCells count="31">
    <mergeCell ref="H41:L41"/>
    <mergeCell ref="M41:R41"/>
    <mergeCell ref="H42:L42"/>
    <mergeCell ref="M42:R42"/>
    <mergeCell ref="A1:K1"/>
    <mergeCell ref="A2:K2"/>
    <mergeCell ref="A3:K3"/>
    <mergeCell ref="A5:B8"/>
    <mergeCell ref="C5:D8"/>
    <mergeCell ref="F4:J4"/>
    <mergeCell ref="H5:J5"/>
    <mergeCell ref="H6:J6"/>
    <mergeCell ref="H7:J7"/>
    <mergeCell ref="H8:J8"/>
    <mergeCell ref="C12:C14"/>
    <mergeCell ref="A12:B13"/>
    <mergeCell ref="H9:J9"/>
    <mergeCell ref="AK12:AO12"/>
    <mergeCell ref="AK13:AO13"/>
    <mergeCell ref="D12:P13"/>
    <mergeCell ref="AP12:AT12"/>
    <mergeCell ref="AP13:AT13"/>
    <mergeCell ref="V13:Z13"/>
    <mergeCell ref="V12:Z12"/>
    <mergeCell ref="AF12:AJ12"/>
    <mergeCell ref="AF13:AJ13"/>
    <mergeCell ref="AA12:AE12"/>
    <mergeCell ref="AA13:AE13"/>
    <mergeCell ref="Q12:T13"/>
    <mergeCell ref="U12:U14"/>
    <mergeCell ref="H10:J10"/>
  </mergeCells>
  <dataValidations count="3">
    <dataValidation type="list" allowBlank="1" showInputMessage="1" showErrorMessage="1" sqref="Q30:Q35" xr:uid="{00000000-0002-0000-0000-000000000000}">
      <formula1>INDICADOR</formula1>
    </dataValidation>
    <dataValidation type="list" allowBlank="1" showInputMessage="1" showErrorMessage="1" sqref="J34:J35" xr:uid="{00000000-0002-0000-0000-000001000000}">
      <formula1>PROGRAMACION</formula1>
    </dataValidation>
    <dataValidation type="list" allowBlank="1" showInputMessage="1" showErrorMessage="1" error="Escriba un texto " promptTitle="Cualquier contenido" sqref="F30:F33" xr:uid="{00000000-0002-0000-0000-000002000000}">
      <formula1>META2</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A44F7AE129E740BB85019D8FAF5FB7" ma:contentTypeVersion="11" ma:contentTypeDescription="Crear nuevo documento." ma:contentTypeScope="" ma:versionID="841971b603453ae27731b25d9b056018">
  <xsd:schema xmlns:xsd="http://www.w3.org/2001/XMLSchema" xmlns:xs="http://www.w3.org/2001/XMLSchema" xmlns:p="http://schemas.microsoft.com/office/2006/metadata/properties" xmlns:ns3="662a7d9e-1b7e-4501-9473-210d1690b053" xmlns:ns4="cc6e43cf-54b3-4053-8f4c-fc403b65ed4d" targetNamespace="http://schemas.microsoft.com/office/2006/metadata/properties" ma:root="true" ma:fieldsID="cc542dbe0c44cc1761fb0eca82dd2999" ns3:_="" ns4:_="">
    <xsd:import namespace="662a7d9e-1b7e-4501-9473-210d1690b053"/>
    <xsd:import namespace="cc6e43cf-54b3-4053-8f4c-fc403b65ed4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DateTaken"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a7d9e-1b7e-4501-9473-210d1690b0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6e43cf-54b3-4053-8f4c-fc403b65ed4d"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9AD1803-90C7-49B2-8ED3-0D606DF09A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2a7d9e-1b7e-4501-9473-210d1690b053"/>
    <ds:schemaRef ds:uri="cc6e43cf-54b3-4053-8f4c-fc403b65ed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FA48CD-61D4-48CB-A0BC-CF162EDE155D}">
  <ds:schemaRefs>
    <ds:schemaRef ds:uri="http://schemas.microsoft.com/sharepoint/v3/contenttype/forms"/>
  </ds:schemaRefs>
</ds:datastoreItem>
</file>

<file path=customXml/itemProps3.xml><?xml version="1.0" encoding="utf-8"?>
<ds:datastoreItem xmlns:ds="http://schemas.openxmlformats.org/officeDocument/2006/customXml" ds:itemID="{3792FD5D-DEA6-41B8-8B5F-29FDA379FA46}">
  <ds:schemaRefs>
    <ds:schemaRef ds:uri="662a7d9e-1b7e-4501-9473-210d1690b053"/>
    <ds:schemaRef ds:uri="http://schemas.microsoft.com/office/infopath/2007/PartnerControls"/>
    <ds:schemaRef ds:uri="http://purl.org/dc/elements/1.1/"/>
    <ds:schemaRef ds:uri="http://schemas.microsoft.com/office/2006/documentManagement/types"/>
    <ds:schemaRef ds:uri="http://purl.org/dc/dcmitype/"/>
    <ds:schemaRef ds:uri="http://schemas.openxmlformats.org/package/2006/metadata/core-properties"/>
    <ds:schemaRef ds:uri="cc6e43cf-54b3-4053-8f4c-fc403b65ed4d"/>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Patricia Casas Betancourt</dc:creator>
  <cp:lastModifiedBy>ANDRÉS MUÑOZ</cp:lastModifiedBy>
  <dcterms:created xsi:type="dcterms:W3CDTF">2020-02-04T13:35:35Z</dcterms:created>
  <dcterms:modified xsi:type="dcterms:W3CDTF">2020-06-25T17:10:15Z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0x010100DDA44F7AE129E740BB85019D8FAF5FB7</vt:lpwstr>
  </property>
</Properties>
</file>