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bab\Downloads\"/>
    </mc:Choice>
  </mc:AlternateContent>
  <xr:revisionPtr revIDLastSave="0" documentId="13_ncr:1_{2187219E-3827-44A7-BB5B-BD397DF85031}" xr6:coauthVersionLast="47" xr6:coauthVersionMax="47" xr10:uidLastSave="{00000000-0000-0000-0000-000000000000}"/>
  <bookViews>
    <workbookView xWindow="-120" yWindow="-120" windowWidth="29040" windowHeight="15840" xr2:uid="{A2F85664-4A27-4D3D-88FC-9F8B3325025C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5" i="1" l="1"/>
  <c r="AS35" i="1"/>
  <c r="AL35" i="1"/>
  <c r="AG35" i="1"/>
  <c r="AB35" i="1"/>
  <c r="W35" i="1"/>
  <c r="AQ34" i="1"/>
  <c r="AS34" i="1"/>
  <c r="AL34" i="1"/>
  <c r="AG34" i="1"/>
  <c r="AB34" i="1"/>
  <c r="W34" i="1"/>
  <c r="AQ33" i="1"/>
  <c r="AS33" i="1"/>
  <c r="AL33" i="1"/>
  <c r="AG33" i="1"/>
  <c r="AB33" i="1"/>
  <c r="W33" i="1"/>
  <c r="AQ32" i="1"/>
  <c r="AS32" i="1"/>
  <c r="AL32" i="1"/>
  <c r="AG32" i="1"/>
  <c r="AB32" i="1"/>
  <c r="W32" i="1"/>
  <c r="AQ31" i="1"/>
  <c r="AS31" i="1"/>
  <c r="AL31" i="1"/>
  <c r="AG31" i="1"/>
  <c r="AB31" i="1"/>
  <c r="W31" i="1"/>
  <c r="AQ30" i="1"/>
  <c r="AS30" i="1"/>
  <c r="AL30" i="1"/>
  <c r="AG30" i="1"/>
  <c r="AB30" i="1"/>
  <c r="W30" i="1"/>
  <c r="W28" i="1"/>
  <c r="P26" i="1"/>
  <c r="P28" i="1"/>
  <c r="AQ28" i="1"/>
  <c r="P27" i="1"/>
  <c r="AQ27" i="1"/>
  <c r="AQ26" i="1"/>
  <c r="AS36" i="1"/>
  <c r="AN36" i="1"/>
  <c r="AI36" i="1"/>
  <c r="AD36" i="1"/>
  <c r="Y36" i="1"/>
  <c r="AR28" i="1"/>
  <c r="AL28" i="1"/>
  <c r="AN28" i="1"/>
  <c r="AG28" i="1"/>
  <c r="AI28" i="1"/>
  <c r="AB28" i="1"/>
  <c r="AD28" i="1"/>
  <c r="Y28" i="1"/>
  <c r="AR27" i="1"/>
  <c r="AL27" i="1"/>
  <c r="AN27" i="1"/>
  <c r="AG27" i="1"/>
  <c r="AI27" i="1"/>
  <c r="AB27" i="1"/>
  <c r="AD27" i="1"/>
  <c r="W27" i="1"/>
  <c r="Y27" i="1"/>
  <c r="AR26" i="1"/>
  <c r="AL26" i="1"/>
  <c r="AN26" i="1"/>
  <c r="AG26" i="1"/>
  <c r="AI26" i="1"/>
  <c r="AB26" i="1"/>
  <c r="AD26" i="1"/>
  <c r="W26" i="1"/>
  <c r="Y26" i="1"/>
  <c r="AR25" i="1"/>
  <c r="AL25" i="1"/>
  <c r="AN25" i="1"/>
  <c r="AG25" i="1"/>
  <c r="AI25" i="1"/>
  <c r="AB25" i="1"/>
  <c r="AD25" i="1"/>
  <c r="W25" i="1"/>
  <c r="Y25" i="1"/>
  <c r="P25" i="1"/>
  <c r="AQ25" i="1"/>
  <c r="AR24" i="1"/>
  <c r="AL24" i="1"/>
  <c r="AN24" i="1"/>
  <c r="AG24" i="1"/>
  <c r="AI24" i="1"/>
  <c r="AB24" i="1"/>
  <c r="AD24" i="1"/>
  <c r="W24" i="1"/>
  <c r="Y24" i="1"/>
  <c r="P24" i="1"/>
  <c r="AQ24" i="1"/>
  <c r="AR23" i="1"/>
  <c r="AL23" i="1"/>
  <c r="AN23" i="1"/>
  <c r="AG23" i="1"/>
  <c r="AI23" i="1"/>
  <c r="AB23" i="1"/>
  <c r="AD23" i="1"/>
  <c r="W23" i="1"/>
  <c r="Y23" i="1"/>
  <c r="P23" i="1"/>
  <c r="AQ23" i="1"/>
  <c r="AR22" i="1"/>
  <c r="AL22" i="1"/>
  <c r="AN22" i="1"/>
  <c r="AG22" i="1"/>
  <c r="AI22" i="1"/>
  <c r="AB22" i="1"/>
  <c r="AD22" i="1"/>
  <c r="W22" i="1"/>
  <c r="Y22" i="1"/>
  <c r="P22" i="1"/>
  <c r="AQ22" i="1"/>
  <c r="AR21" i="1"/>
  <c r="AL21" i="1"/>
  <c r="AN21" i="1"/>
  <c r="AG21" i="1"/>
  <c r="AI21" i="1"/>
  <c r="AB21" i="1"/>
  <c r="AD21" i="1"/>
  <c r="W21" i="1"/>
  <c r="Y21" i="1"/>
  <c r="P21" i="1"/>
  <c r="AQ21" i="1"/>
  <c r="AR20" i="1"/>
  <c r="AL20" i="1"/>
  <c r="AN20" i="1"/>
  <c r="AG20" i="1"/>
  <c r="AI20" i="1"/>
  <c r="AB20" i="1"/>
  <c r="AD20" i="1"/>
  <c r="W20" i="1"/>
  <c r="Y20" i="1"/>
  <c r="P20" i="1"/>
  <c r="AQ20" i="1"/>
  <c r="AR19" i="1"/>
  <c r="AL19" i="1"/>
  <c r="AN19" i="1"/>
  <c r="AG19" i="1"/>
  <c r="AI19" i="1"/>
  <c r="AB19" i="1"/>
  <c r="AD19" i="1"/>
  <c r="W19" i="1"/>
  <c r="Y19" i="1"/>
  <c r="P19" i="1"/>
  <c r="AQ19" i="1"/>
  <c r="AR18" i="1"/>
  <c r="AL18" i="1"/>
  <c r="AN18" i="1"/>
  <c r="AG18" i="1"/>
  <c r="AI18" i="1"/>
  <c r="AB18" i="1"/>
  <c r="AD18" i="1"/>
  <c r="W18" i="1"/>
  <c r="Y18" i="1"/>
  <c r="P18" i="1"/>
  <c r="AQ18" i="1"/>
  <c r="AS20" i="1"/>
  <c r="AS24" i="1"/>
  <c r="AS28" i="1"/>
  <c r="AS19" i="1"/>
  <c r="AS23" i="1"/>
  <c r="AS27" i="1"/>
  <c r="AS18" i="1"/>
  <c r="AS22" i="1"/>
  <c r="AS26" i="1"/>
  <c r="AS21" i="1"/>
  <c r="AS25" i="1"/>
  <c r="AD29" i="1"/>
  <c r="AD37" i="1"/>
  <c r="AI29" i="1"/>
  <c r="AI37" i="1"/>
  <c r="Y29" i="1"/>
  <c r="Y37" i="1"/>
  <c r="AN29" i="1"/>
  <c r="AN37" i="1"/>
  <c r="AS29" i="1"/>
  <c r="AS37" i="1"/>
</calcChain>
</file>

<file path=xl/sharedStrings.xml><?xml version="1.0" encoding="utf-8"?>
<sst xmlns="http://schemas.openxmlformats.org/spreadsheetml/2006/main" count="335" uniqueCount="182">
  <si>
    <t>VIGENCIA DE LA PLANEACIÓN 2022</t>
  </si>
  <si>
    <t>PROCESOS ASOCIADOS</t>
  </si>
  <si>
    <t>CONTROL DE CAMBIOS</t>
  </si>
  <si>
    <t>VERSIÓN</t>
  </si>
  <si>
    <t>FECHA</t>
  </si>
  <si>
    <t>DESCRIPCIÓN DE LA MODIFICACIÓN</t>
  </si>
  <si>
    <t>PLAN ESTRATÉGICO INSTITUCIONAL</t>
  </si>
  <si>
    <t>PROCESO</t>
  </si>
  <si>
    <t>META</t>
  </si>
  <si>
    <t>INDICADOR</t>
  </si>
  <si>
    <t>RESULTADO</t>
  </si>
  <si>
    <t>SEGUIMIENTO PLANES DE GESTIÓN DEL PROCESO</t>
  </si>
  <si>
    <t>SEGUIMIENTO PLAN DE GESTIÓN DEL PROCESO</t>
  </si>
  <si>
    <t>SEGUIMIENTO PLAN GESTIÓN DEL PROCESO</t>
  </si>
  <si>
    <t xml:space="preserve">I TRIMESTRE </t>
  </si>
  <si>
    <t xml:space="preserve">II TRIMESTRE </t>
  </si>
  <si>
    <t xml:space="preserve">III TRIMESTRE </t>
  </si>
  <si>
    <t xml:space="preserve">IV TRIMESTRE </t>
  </si>
  <si>
    <t>EVALUACIÓN FINAL PLAN DE GESTIÓN</t>
  </si>
  <si>
    <t>No OE</t>
  </si>
  <si>
    <t>OBJETIVO ESTRATÉGICO</t>
  </si>
  <si>
    <t>No. Meta</t>
  </si>
  <si>
    <t>META PLAN DE GESTIÓN VIGENCIA</t>
  </si>
  <si>
    <t>TIPO DE META</t>
  </si>
  <si>
    <t>NOMBRE DEL INDICADOR</t>
  </si>
  <si>
    <t>FORMULA INDICADOR</t>
  </si>
  <si>
    <t>LÍNEA BASE</t>
  </si>
  <si>
    <t>TIPO DE PROGRAMACIÓN</t>
  </si>
  <si>
    <t>UNIDAD DE MEDIDA</t>
  </si>
  <si>
    <t>I TRIMESTRE</t>
  </si>
  <si>
    <t>II TRIMESTRE</t>
  </si>
  <si>
    <t>III TRIMESTRE</t>
  </si>
  <si>
    <t>IV TRIMESTRE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</si>
  <si>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</si>
  <si>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</si>
  <si>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</si>
  <si>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</si>
  <si>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</si>
  <si>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</si>
  <si>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PROGRAMADO</t>
  </si>
  <si>
    <t>EJECUTADO</t>
  </si>
  <si>
    <t>RESULTADO DE LA MEDICIÓN</t>
  </si>
  <si>
    <t>ANÁLISIS DE AVANCE</t>
  </si>
  <si>
    <t>MEDIO DE VERIFICACIÓN</t>
  </si>
  <si>
    <t>SUMATORIA DE LO EJECUTADO EN CADA TRIMESTRE</t>
  </si>
  <si>
    <t>RESULTADO NUMÉRICO DE LA MEDICIÓN ANUAL</t>
  </si>
  <si>
    <t>ANÁLISIS DE RESULTADO</t>
  </si>
  <si>
    <t>Realizar acciones enfocadas al fortalecimiento de la gobernabilidad democrática local.</t>
  </si>
  <si>
    <t>Gestión Pública Territorial Local</t>
  </si>
  <si>
    <t>Retadora (Mejora)</t>
  </si>
  <si>
    <t>Avance cuplimiento metas Plan de Desarrollo Local (metas entregadas).</t>
  </si>
  <si>
    <t>% Avance metas Plan de Desarrollo Local acumulado al periodo evaluado  (-)  % Avance acumulado m etas entregadas Plan de Desarrollo Local al 31 de diciembre de 2021. (metas entregadas)</t>
  </si>
  <si>
    <t>Creciente</t>
  </si>
  <si>
    <t>Porcentaje</t>
  </si>
  <si>
    <t xml:space="preserve">Efectividad </t>
  </si>
  <si>
    <t>Reporte trimestral de avance del Plan de Desarrollo Local - PDL</t>
  </si>
  <si>
    <t>MUSI</t>
  </si>
  <si>
    <t>Alcaldía Local - Área de Gestión del Desarrollo, Adminsitrativa y Financiera</t>
  </si>
  <si>
    <t>Matriz MUSI</t>
  </si>
  <si>
    <t>Dirección para la Gestión del Desarrollo Local</t>
  </si>
  <si>
    <t>Gestión Corporativa Institucional</t>
  </si>
  <si>
    <r>
      <t xml:space="preserve">Girar mínimo el </t>
    </r>
    <r>
      <rPr>
        <b/>
        <sz val="11"/>
        <color theme="1"/>
        <rFont val="Calibri Light"/>
        <family val="2"/>
      </rPr>
      <t>68%</t>
    </r>
    <r>
      <rPr>
        <sz val="11"/>
        <color theme="1"/>
        <rFont val="Calibri Light"/>
        <family val="2"/>
      </rPr>
      <t xml:space="preserve"> del presupuesto comprometido constituido como obligaciones por pagar de la vigencia 2021.</t>
    </r>
  </si>
  <si>
    <t>Porcentaje de giros acumulados de obligaciones por pagar de la vigencia 2021</t>
  </si>
  <si>
    <t>(Giros acumulados/Presupuesto comprometido constituido como obligaciones por pagar de la vigencia 2021)*100</t>
  </si>
  <si>
    <t xml:space="preserve">Eficacia </t>
  </si>
  <si>
    <t>Reporte seguimiento mensual consolidado</t>
  </si>
  <si>
    <t>BOGDATA</t>
  </si>
  <si>
    <t>Informe de ejecución presupuestal de obligaciones por pagar</t>
  </si>
  <si>
    <t>Porcentaje de giros acumulados de obligaciones por pagar de la vigencia 2020 y anteriores</t>
  </si>
  <si>
    <t>(Giros acumulados/Presupuesto comprometido constituido como obligaciones por pagar de la vigencia 2020 y anteriores)*100</t>
  </si>
  <si>
    <t>Porcentaje de compromiso del presupuesto de inversión directa de la vigencia 2021</t>
  </si>
  <si>
    <t>(Valor de RP de inversión directa de la vigencia  / Valor total del presupuesto de inversión directa de la Vigencia)*100</t>
  </si>
  <si>
    <t>Reporte de ejecución presupuestal BOGDATA</t>
  </si>
  <si>
    <t>Porcentaje de giros acumulados</t>
  </si>
  <si>
    <t>(Giros acumulados de inversión directa/Presupuesto disponible de inversión directa de la vigencia)*100</t>
  </si>
  <si>
    <t xml:space="preserve">Gestión </t>
  </si>
  <si>
    <t>Porcentaje de contratos registrados en SIPSE Local</t>
  </si>
  <si>
    <t>(Número de contratos registrados en SIPSE Local /Número de contratos publicados en la plataforma SECOP I y II)*100%</t>
  </si>
  <si>
    <t>Constante</t>
  </si>
  <si>
    <t>Reporte de seguimiento  consolidado</t>
  </si>
  <si>
    <t>SIPSE LOCAL y SECOP</t>
  </si>
  <si>
    <t>Reporte de seguimiento SIPSE Local y SECOP</t>
  </si>
  <si>
    <r>
      <t xml:space="preserve">Lograr que el </t>
    </r>
    <r>
      <rPr>
        <b/>
        <sz val="11"/>
        <color theme="1"/>
        <rFont val="Calibri Light"/>
        <family val="2"/>
      </rPr>
      <t>100%</t>
    </r>
    <r>
      <rPr>
        <sz val="11"/>
        <color theme="1"/>
        <rFont val="Calibri Light"/>
        <family val="2"/>
      </rPr>
      <t xml:space="preserve"> de los contratos celebrados se encuentren en estado ejecución dentro del sistema SIPSE Local. </t>
    </r>
  </si>
  <si>
    <t>Porcentaje de contratos en estado ejecución registrados en SIPSE Local</t>
  </si>
  <si>
    <t>(Número de contratos registrados en SIPSE Local en estado ejecución /Número total de contratos registrados en SECOP en estado En ejecucion o Firmado)*100%</t>
  </si>
  <si>
    <t>SIPSE LOCAL</t>
  </si>
  <si>
    <t>Reporte de SIPSE Local</t>
  </si>
  <si>
    <r>
      <t xml:space="preserve">Registrar y actualizar al </t>
    </r>
    <r>
      <rPr>
        <b/>
        <sz val="11"/>
        <color theme="1"/>
        <rFont val="Calibri Light"/>
        <family val="2"/>
      </rPr>
      <t>100%</t>
    </r>
    <r>
      <rPr>
        <sz val="11"/>
        <color theme="1"/>
        <rFont val="Calibri Light"/>
        <family val="2"/>
      </rPr>
      <t xml:space="preserve"> la información en los módulos y funcionalidades en producción de SIPSE Local de la vigencia (Módulo de proyectos-Banco de Iniciativas, Módulo de Contratación y Financiero).</t>
    </r>
  </si>
  <si>
    <t>Porcentaje de registro total de información de los proyectos de inversión local en SIPSE Local</t>
  </si>
  <si>
    <t>(Proyectos y contratos registrados con toda la información en SIPSE Local / Proyectos y contratos registrados y aprobados en aplicativos oficiales (SEGPLAN /BOGDATA/SECOP))*100%</t>
  </si>
  <si>
    <t>Reporte de seguimiento
consolidado</t>
  </si>
  <si>
    <t>Alcaldía Local</t>
  </si>
  <si>
    <t>Inspección, Vigilancia y Control</t>
  </si>
  <si>
    <t>Resultados a 31 de diciembre de 2021</t>
  </si>
  <si>
    <t>Suma</t>
  </si>
  <si>
    <t>Alcaldía Local - Área de Gestión Policiva</t>
  </si>
  <si>
    <t>TOTAL METAS PROCESOS ALCALDÍA (80%)</t>
  </si>
  <si>
    <t>Fortalecer la gestión institucional aumentando las capacidades de la entidad para la planeación, seguimiento y ejecución de sus metas y recursos, y la gestión del talento humano.</t>
  </si>
  <si>
    <t>TOTAL METAS TRANSVERSALES (80%)</t>
  </si>
  <si>
    <t>TOTAL PLAN DE GESTIÓN (100%)</t>
  </si>
  <si>
    <t>METODO DE VERIFICACIÓN PARA EL SEGUIMIENTO</t>
  </si>
  <si>
    <r>
      <t xml:space="preserve">Aumentar </t>
    </r>
    <r>
      <rPr>
        <b/>
        <sz val="11"/>
        <rFont val="Calibri Light"/>
        <family val="2"/>
      </rPr>
      <t xml:space="preserve">20 </t>
    </r>
    <r>
      <rPr>
        <sz val="11"/>
        <rFont val="Calibri Light"/>
        <family val="2"/>
      </rPr>
      <t>puntos porcentuales el avance de las metas del Plan de Desarrollo Local acumuladas al 30 de septiembre de 2022, con respecto al avance a 31 de diciembre de 2021 (metas entregadas).</t>
    </r>
  </si>
  <si>
    <r>
      <t>Girar mínimo el </t>
    </r>
    <r>
      <rPr>
        <b/>
        <sz val="11"/>
        <color theme="1"/>
        <rFont val="Calibri Light"/>
        <family val="2"/>
      </rPr>
      <t>65%</t>
    </r>
    <r>
      <rPr>
        <sz val="11"/>
        <color theme="1"/>
        <rFont val="Calibri Light"/>
        <family val="2"/>
      </rPr>
      <t xml:space="preserve"> del presupuesto comprometido constituido como obligaciones por pagar de la vigencia 2020 y anteriores.
</t>
    </r>
  </si>
  <si>
    <r>
      <t xml:space="preserve">Comprometer mínimo el </t>
    </r>
    <r>
      <rPr>
        <b/>
        <sz val="11"/>
        <color theme="1"/>
        <rFont val="Calibri Light"/>
        <family val="2"/>
      </rPr>
      <t>40%</t>
    </r>
    <r>
      <rPr>
        <sz val="11"/>
        <color theme="1"/>
        <rFont val="Calibri Light"/>
        <family val="2"/>
      </rPr>
      <t xml:space="preserve"> al 30 de junio y el </t>
    </r>
    <r>
      <rPr>
        <b/>
        <sz val="11"/>
        <color theme="1"/>
        <rFont val="Calibri Light"/>
        <family val="2"/>
      </rPr>
      <t>95</t>
    </r>
    <r>
      <rPr>
        <sz val="11"/>
        <color theme="1"/>
        <rFont val="Calibri Light"/>
        <family val="2"/>
      </rPr>
      <t>% al 31 de diciembre del presupuesto de inversión directa de la vigencia 2022.</t>
    </r>
  </si>
  <si>
    <r>
      <t xml:space="preserve">Girar mínimo el </t>
    </r>
    <r>
      <rPr>
        <b/>
        <sz val="11"/>
        <color rgb="FF000000"/>
        <rFont val="Calibri Light"/>
        <family val="2"/>
      </rPr>
      <t>45%</t>
    </r>
    <r>
      <rPr>
        <sz val="11"/>
        <color rgb="FF000000"/>
        <rFont val="Calibri Light"/>
        <family val="2"/>
      </rPr>
      <t> del presupuesto total  disponible de inversión directa de la vigencia.</t>
    </r>
  </si>
  <si>
    <r>
      <t xml:space="preserve">Registrar en el sistema SIPSE Local, el </t>
    </r>
    <r>
      <rPr>
        <b/>
        <sz val="11"/>
        <color theme="1"/>
        <rFont val="Calibri Light"/>
        <family val="2"/>
      </rPr>
      <t>100%</t>
    </r>
    <r>
      <rPr>
        <sz val="11"/>
        <color theme="1"/>
        <rFont val="Calibri Light"/>
        <family val="2"/>
      </rPr>
      <t xml:space="preserve"> de los contratos publicados en la plataforma SECOP I y II de la vigencia. </t>
    </r>
  </si>
  <si>
    <t>FORMULACIÓN Y SEGUIMIENTO PLANES DE GESTIÓN NIVEL LOCAL
ALCALDÍA LOCAL DE SUMAPAZ</t>
  </si>
  <si>
    <r>
      <t xml:space="preserve">Realizar </t>
    </r>
    <r>
      <rPr>
        <b/>
        <sz val="11"/>
        <color theme="1"/>
        <rFont val="Calibri Light"/>
        <family val="2"/>
        <scheme val="major"/>
      </rPr>
      <t>11</t>
    </r>
    <r>
      <rPr>
        <sz val="11"/>
        <color theme="1"/>
        <rFont val="Calibri Light"/>
        <family val="2"/>
        <scheme val="major"/>
      </rPr>
      <t xml:space="preserve"> actividades de prevención en materia de convivencia relacionadas con artículos pirotécnicos y sustancias peligrosas (socialización, sensibilización, charlas pedagógicas)</t>
    </r>
  </si>
  <si>
    <r>
      <t xml:space="preserve">Realizar </t>
    </r>
    <r>
      <rPr>
        <b/>
        <sz val="11"/>
        <color theme="1"/>
        <rFont val="Calibri Light"/>
        <family val="2"/>
        <scheme val="major"/>
      </rPr>
      <t>15</t>
    </r>
    <r>
      <rPr>
        <sz val="11"/>
        <color theme="1"/>
        <rFont val="Calibri Light"/>
        <family val="2"/>
        <scheme val="major"/>
      </rPr>
      <t xml:space="preserve"> actividades de prevención (socialización, sensibilización, charlas pedagógicas) del código nacional de policía Ley 1801 de 2016 (2018) y métodos alternativos de resolución de conflictos a los habitantes de la localidad.</t>
    </r>
  </si>
  <si>
    <r>
      <t xml:space="preserve">Realizar </t>
    </r>
    <r>
      <rPr>
        <b/>
        <sz val="11"/>
        <color theme="1"/>
        <rFont val="Calibri Light"/>
        <family val="2"/>
        <scheme val="major"/>
      </rPr>
      <t>9</t>
    </r>
    <r>
      <rPr>
        <sz val="11"/>
        <color theme="1"/>
        <rFont val="Calibri Light"/>
        <family val="2"/>
        <scheme val="major"/>
      </rPr>
      <t xml:space="preserve"> actividades de prevención (socialización, sensibilización, charlas pedagógicas, orientación personalizada) en materia de minería, medio ambiente y relación con los animales</t>
    </r>
  </si>
  <si>
    <t>Actividades de prevención en materia de convivencia</t>
  </si>
  <si>
    <t>Actividades de prevención del Código Nacional de Policía</t>
  </si>
  <si>
    <t>Actividades de prevención en materia de minería, medio ambiente y relación con los animales</t>
  </si>
  <si>
    <t>Número de actividades rde prevención en materia de convivencia realizadas</t>
  </si>
  <si>
    <t>Número de actividades de prevención del Código Nacional de Policía realizadas</t>
  </si>
  <si>
    <t>Número de actividades de prevención en materia de minería, medio ambiente y relación con los animales realizadas</t>
  </si>
  <si>
    <t>Actividades</t>
  </si>
  <si>
    <t>Actas de las actividades</t>
  </si>
  <si>
    <t>Informe de actividades</t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</si>
  <si>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</si>
  <si>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</si>
  <si>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</si>
  <si>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>Sostenibilidad del sistema de gestión</t>
  </si>
  <si>
    <t>Criterios ambientales</t>
  </si>
  <si>
    <t>No. de criterios ambientales cumplidos / No. de criterios ambientales establecidos en la herramienta de medición) X 100</t>
  </si>
  <si>
    <t>80% meta 2021</t>
  </si>
  <si>
    <t xml:space="preserve">Constante </t>
  </si>
  <si>
    <t>Porcentaje de buenas prácticas ambientales implementadas</t>
  </si>
  <si>
    <t>No programada</t>
  </si>
  <si>
    <t>Resultados de medición de los criterios ambientales</t>
  </si>
  <si>
    <t>Herramienta Oficina Asesora de Planeación</t>
  </si>
  <si>
    <t>Alcaldía local</t>
  </si>
  <si>
    <t>Oficina Asesora de Planeación Institucional - Grupo de gestión ambiental</t>
  </si>
  <si>
    <t>Listas de chequeo al cumplimiento de criterios ambientales remitidos por la OAP</t>
  </si>
  <si>
    <t>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</si>
  <si>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</si>
  <si>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</si>
  <si>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</si>
  <si>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2021</t>
  </si>
  <si>
    <t>Porcentaje de planes de mejora sin vencimientos</t>
  </si>
  <si>
    <t>Reporte de acciones de mejora sin vencimiento</t>
  </si>
  <si>
    <t>MIMEC - SIG</t>
  </si>
  <si>
    <t>Oficina Asesora de Planeación Institucional - Grupo de planeación institucional y sectorial</t>
  </si>
  <si>
    <t>Reportes MIMEC - SIG remitidos por la OAP</t>
  </si>
  <si>
    <t xml:space="preserve">Comunicación Estratégica </t>
  </si>
  <si>
    <t>MT3</t>
  </si>
  <si>
    <t>Mantener el 100% de la información de la páginas Web actualizada, de acuerdo a lo establecido en la Ley 1712 de 2014</t>
  </si>
  <si>
    <t>Porcentaje de cumplimiento en la publicación de información</t>
  </si>
  <si>
    <t>(No de requisitos de la Ley 1712 de 2014 de publicación de la información en la página web cumplidos / No total de requisitos de la Ley 1712 de 2014 de publicación de la información) X 100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</si>
  <si>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</si>
  <si>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</si>
  <si>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</si>
  <si>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</si>
  <si>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Revisión página Web de la alcaldía</t>
  </si>
  <si>
    <t>MT4</t>
  </si>
  <si>
    <t>Participar del 100% de las capacitaciones que se realicen en gestión de riesgos, planes de mejora y sistema de gestión institucional</t>
  </si>
  <si>
    <t>Participación en capacitaciones</t>
  </si>
  <si>
    <t>(No. de capacitaciones en las que asistió / No. de capacitaciones convocadas) X 100</t>
  </si>
  <si>
    <t xml:space="preserve">Porcentaje de participación en capacitaciones  </t>
  </si>
  <si>
    <t>Registros y/o soportes de partipación en las capacitaciones programadas</t>
  </si>
  <si>
    <t>Listado de asistencia
Video de la reunión
Presentación</t>
  </si>
  <si>
    <t>Brindar atención oportuna y de calidad a los diferentes sectores poblacionales, generando relaciones de confianza y respeto por la diferencia.</t>
  </si>
  <si>
    <t>Servicio a la Ciudadanía</t>
  </si>
  <si>
    <t>MT5</t>
  </si>
  <si>
    <t>Dar respuesta al 100% de los requerimientos ciudadanos asignados a la alcaldía local con corte a 31 de diciembre de 2021 tipificadas como Derechos de Petición registradas en el aplicativo Bogotá te Escucha y gestor documental ORFEO, según la información de seguimiento presentada por el proceso de Servicio a la Ciudadanía.</t>
  </si>
  <si>
    <t>Porcentaje de requerimientos ciudadanos con respuesta definitiva</t>
  </si>
  <si>
    <t>(No. de respuestas efectuadas / No. requerimientos instaurados antes del 31 de diciembre 2021) X 100</t>
  </si>
  <si>
    <t>Reporte de respuestas a la ciudadania</t>
  </si>
  <si>
    <t xml:space="preserve">Reporte Aplicativo BOGOTA TE ESCUCHA </t>
  </si>
  <si>
    <t>Subsecretaria de Gestión Institucional - Grupo Oficina de atención a la Ciudadanía</t>
  </si>
  <si>
    <t>Reporte Aplicativo BOGOTA TE ESCUCHA.</t>
  </si>
  <si>
    <t>MT6</t>
  </si>
  <si>
    <t>Dar respuesta al 80%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ley, según la información de seguimiento presentada por el proceso de Servicio a la Ciudadanía.</t>
  </si>
  <si>
    <t>(No. de respuestas efectuadas / No. requerimientos instaurados en la vigencia 2022 que deben tener respuesta) X 100</t>
  </si>
  <si>
    <t>N/A</t>
  </si>
  <si>
    <t>% resultado de la Alcaldía Local al 31 de diciembre de 2021</t>
  </si>
  <si>
    <t>31 de enero 2022</t>
  </si>
  <si>
    <t>Código Formato: PLE-PIN-F018
Versión: 5
Vigencia desde: 31 de enero de 2022
Caso HOLA: 222703</t>
  </si>
  <si>
    <r>
      <t xml:space="preserve">Publicación del plan de gestión aprobado. Caso HOLA: </t>
    </r>
    <r>
      <rPr>
        <b/>
        <sz val="11"/>
        <rFont val="Calibri Light"/>
        <family val="2"/>
      </rPr>
      <t>223293</t>
    </r>
  </si>
  <si>
    <t>11 de marzo de 2022</t>
  </si>
  <si>
    <t>Gestión Pública Territorial Local
Gestión Corporativa Institucional
Inspección, Vigilancia y Control
Planeación Institucional
Comunicación Estratégica
Servicio a la Ciudadanía</t>
  </si>
  <si>
    <t xml:space="preserve">Se incluyen los procesos asociados a las metas transversales.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</si>
</sst>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sz val="11"/>
      <color theme="1"/>
      <name val="Calibri Light"/>
      <family val="2"/>
      <scheme val="major"/>
    </font>
    <font>
      <sz val="9"/>
      <color rgb="FF323130"/>
      <name val="Segoe UI"/>
      <family val="2"/>
    </font>
    <font>
      <sz val="11"/>
      <name val="Calibri Light"/>
      <family val="2"/>
    </font>
    <font>
      <b/>
      <sz val="1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name val="Calibri Light"/>
      <family val="2"/>
      <scheme val="major"/>
    </font>
    <font>
      <b/>
      <sz val="12"/>
      <color rgb="FF000000"/>
      <name val="Calibri Light"/>
      <family val="2"/>
    </font>
    <font>
      <sz val="11"/>
      <color rgb="FF0070C0"/>
      <name val="Calibri Light"/>
      <family val="2"/>
      <scheme val="major"/>
    </font>
    <font>
      <sz val="11"/>
      <color rgb="FF0070C0"/>
      <name val="Calibri Light"/>
      <family val="2"/>
    </font>
    <font>
      <sz val="11"/>
      <color theme="4"/>
      <name val="Calibri Light"/>
      <family val="2"/>
    </font>
    <font>
      <b/>
      <sz val="11"/>
      <color rgb="FF0070C0"/>
      <name val="Calibri Light"/>
      <family val="2"/>
    </font>
    <font>
      <b/>
      <sz val="12"/>
      <color rgb="FF0070C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</font>
    <font>
      <b/>
      <sz val="14"/>
      <color rgb="FF000000"/>
      <name val="Calibri Light"/>
      <family val="2"/>
    </font>
    <font>
      <sz val="14"/>
      <color rgb="FF000000"/>
      <name val="Calibri Light"/>
      <family val="2"/>
    </font>
    <font>
      <b/>
      <sz val="11"/>
      <color theme="1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E699"/>
        <bgColor rgb="FF000000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2" fillId="3" borderId="1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4" xfId="0" applyFont="1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9" fontId="2" fillId="0" borderId="31" xfId="0" applyNumberFormat="1" applyFont="1" applyBorder="1" applyAlignment="1">
      <alignment horizontal="center" vertical="center" wrapText="1"/>
    </xf>
    <xf numFmtId="9" fontId="11" fillId="3" borderId="49" xfId="0" applyNumberFormat="1" applyFont="1" applyFill="1" applyBorder="1" applyAlignment="1">
      <alignment horizontal="center" wrapText="1"/>
    </xf>
    <xf numFmtId="0" fontId="11" fillId="3" borderId="50" xfId="0" applyFont="1" applyFill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9" fontId="15" fillId="0" borderId="51" xfId="0" applyNumberFormat="1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3" fillId="0" borderId="24" xfId="0" applyFont="1" applyBorder="1" applyAlignment="1">
      <alignment wrapText="1"/>
    </xf>
    <xf numFmtId="0" fontId="16" fillId="0" borderId="0" xfId="0" applyFont="1" applyAlignment="1">
      <alignment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3" fillId="0" borderId="38" xfId="0" applyFont="1" applyBorder="1" applyAlignment="1">
      <alignment horizontal="left" vertical="center" wrapText="1"/>
    </xf>
    <xf numFmtId="9" fontId="18" fillId="3" borderId="49" xfId="0" applyNumberFormat="1" applyFont="1" applyFill="1" applyBorder="1" applyAlignment="1">
      <alignment horizontal="center" wrapText="1"/>
    </xf>
    <xf numFmtId="0" fontId="18" fillId="3" borderId="50" xfId="0" applyFont="1" applyFill="1" applyBorder="1" applyAlignment="1">
      <alignment vertical="center" wrapText="1"/>
    </xf>
    <xf numFmtId="0" fontId="18" fillId="0" borderId="24" xfId="0" applyFont="1" applyBorder="1" applyAlignment="1">
      <alignment wrapText="1"/>
    </xf>
    <xf numFmtId="9" fontId="19" fillId="10" borderId="45" xfId="1" applyFont="1" applyFill="1" applyBorder="1" applyAlignment="1">
      <alignment horizontal="center" vertical="center" wrapText="1"/>
    </xf>
    <xf numFmtId="0" fontId="19" fillId="10" borderId="39" xfId="0" applyFont="1" applyFill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wrapText="1"/>
    </xf>
    <xf numFmtId="0" fontId="11" fillId="3" borderId="47" xfId="0" applyFont="1" applyFill="1" applyBorder="1" applyAlignment="1">
      <alignment wrapText="1"/>
    </xf>
    <xf numFmtId="0" fontId="11" fillId="3" borderId="45" xfId="0" applyFont="1" applyFill="1" applyBorder="1" applyAlignment="1">
      <alignment wrapText="1"/>
    </xf>
    <xf numFmtId="0" fontId="11" fillId="3" borderId="48" xfId="0" applyFont="1" applyFill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8" fillId="3" borderId="47" xfId="0" applyFont="1" applyFill="1" applyBorder="1" applyAlignment="1">
      <alignment wrapText="1"/>
    </xf>
    <xf numFmtId="0" fontId="18" fillId="3" borderId="45" xfId="0" applyFont="1" applyFill="1" applyBorder="1" applyAlignment="1">
      <alignment wrapText="1"/>
    </xf>
    <xf numFmtId="0" fontId="18" fillId="3" borderId="48" xfId="0" applyFont="1" applyFill="1" applyBorder="1" applyAlignment="1">
      <alignment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 wrapText="1"/>
    </xf>
    <xf numFmtId="9" fontId="3" fillId="2" borderId="31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top" wrapText="1"/>
    </xf>
    <xf numFmtId="10" fontId="3" fillId="2" borderId="12" xfId="0" applyNumberFormat="1" applyFont="1" applyFill="1" applyBorder="1" applyAlignment="1">
      <alignment horizontal="center" vertical="center" wrapText="1"/>
    </xf>
    <xf numFmtId="9" fontId="3" fillId="2" borderId="12" xfId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54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9" fontId="3" fillId="2" borderId="8" xfId="0" applyNumberFormat="1" applyFont="1" applyFill="1" applyBorder="1" applyAlignment="1">
      <alignment horizontal="center" vertical="center" wrapText="1"/>
    </xf>
    <xf numFmtId="9" fontId="3" fillId="2" borderId="31" xfId="1" applyFont="1" applyFill="1" applyBorder="1" applyAlignment="1">
      <alignment horizontal="center" vertical="center" wrapText="1"/>
    </xf>
    <xf numFmtId="9" fontId="2" fillId="2" borderId="31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9" fontId="2" fillId="2" borderId="40" xfId="0" applyNumberFormat="1" applyFont="1" applyFill="1" applyBorder="1" applyAlignment="1">
      <alignment horizontal="center" vertical="center" wrapText="1"/>
    </xf>
    <xf numFmtId="9" fontId="2" fillId="2" borderId="31" xfId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4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/>
      <protection hidden="1"/>
    </xf>
    <xf numFmtId="9" fontId="8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9" fontId="8" fillId="2" borderId="12" xfId="0" applyNumberFormat="1" applyFont="1" applyFill="1" applyBorder="1" applyAlignment="1">
      <alignment horizontal="center" vertical="center" wrapText="1"/>
    </xf>
    <xf numFmtId="9" fontId="8" fillId="2" borderId="12" xfId="1" applyFont="1" applyFill="1" applyBorder="1" applyAlignment="1">
      <alignment horizontal="center" vertical="center" wrapText="1"/>
    </xf>
    <xf numFmtId="9" fontId="3" fillId="2" borderId="12" xfId="0" applyNumberFormat="1" applyFont="1" applyFill="1" applyBorder="1" applyAlignment="1">
      <alignment horizontal="center" vertical="center" wrapText="1"/>
    </xf>
    <xf numFmtId="0" fontId="8" fillId="2" borderId="41" xfId="0" applyFont="1" applyFill="1" applyBorder="1" applyAlignment="1" applyProtection="1">
      <alignment horizontal="left" vertical="center" wrapText="1"/>
      <protection hidden="1"/>
    </xf>
    <xf numFmtId="0" fontId="8" fillId="2" borderId="11" xfId="0" applyFont="1" applyFill="1" applyBorder="1" applyAlignment="1" applyProtection="1">
      <alignment horizontal="left" vertical="center" wrapText="1"/>
      <protection hidden="1"/>
    </xf>
    <xf numFmtId="0" fontId="8" fillId="2" borderId="12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 wrapText="1"/>
    </xf>
    <xf numFmtId="10" fontId="8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41" xfId="0" applyFont="1" applyFill="1" applyBorder="1" applyAlignment="1" applyProtection="1">
      <alignment horizontal="left" vertical="center" wrapText="1"/>
      <protection hidden="1"/>
    </xf>
    <xf numFmtId="0" fontId="6" fillId="2" borderId="12" xfId="0" applyFont="1" applyFill="1" applyBorder="1" applyAlignment="1" applyProtection="1">
      <alignment horizontal="left" vertical="center" wrapText="1"/>
      <protection hidden="1"/>
    </xf>
    <xf numFmtId="0" fontId="6" fillId="2" borderId="11" xfId="0" applyFont="1" applyFill="1" applyBorder="1" applyAlignment="1" applyProtection="1">
      <alignment horizontal="left" vertical="center" wrapText="1"/>
      <protection hidden="1"/>
    </xf>
    <xf numFmtId="0" fontId="4" fillId="2" borderId="12" xfId="0" applyFont="1" applyFill="1" applyBorder="1" applyAlignment="1" applyProtection="1">
      <alignment horizontal="left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1" fontId="3" fillId="2" borderId="12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 applyProtection="1">
      <alignment horizontal="left" vertical="center" wrapText="1"/>
      <protection hidden="1"/>
    </xf>
    <xf numFmtId="0" fontId="10" fillId="2" borderId="11" xfId="0" applyFont="1" applyFill="1" applyBorder="1" applyAlignment="1" applyProtection="1">
      <alignment horizontal="left" vertical="center" wrapText="1"/>
      <protection hidden="1"/>
    </xf>
    <xf numFmtId="0" fontId="4" fillId="2" borderId="12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 applyProtection="1">
      <alignment horizontal="left" vertical="center" wrapText="1"/>
      <protection hidden="1"/>
    </xf>
    <xf numFmtId="1" fontId="3" fillId="2" borderId="8" xfId="0" applyNumberFormat="1" applyFont="1" applyFill="1" applyBorder="1" applyAlignment="1">
      <alignment horizontal="center" vertical="center" wrapText="1"/>
    </xf>
    <xf numFmtId="1" fontId="2" fillId="2" borderId="40" xfId="1" applyNumberFormat="1" applyFont="1" applyFill="1" applyBorder="1" applyAlignment="1">
      <alignment horizontal="center" vertical="center" wrapText="1"/>
    </xf>
    <xf numFmtId="1" fontId="2" fillId="2" borderId="31" xfId="1" applyNumberFormat="1" applyFont="1" applyFill="1" applyBorder="1" applyAlignment="1">
      <alignment horizontal="center" vertical="center" wrapText="1"/>
    </xf>
    <xf numFmtId="9" fontId="13" fillId="0" borderId="31" xfId="0" applyNumberFormat="1" applyFont="1" applyBorder="1" applyAlignment="1">
      <alignment horizontal="left" vertical="center" wrapText="1"/>
    </xf>
    <xf numFmtId="9" fontId="13" fillId="0" borderId="51" xfId="1" applyFont="1" applyBorder="1" applyAlignment="1">
      <alignment horizontal="center" vertical="center" wrapText="1"/>
    </xf>
    <xf numFmtId="9" fontId="13" fillId="0" borderId="1" xfId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9" fontId="15" fillId="0" borderId="53" xfId="0" applyNumberFormat="1" applyFont="1" applyBorder="1" applyAlignment="1">
      <alignment horizontal="center" vertical="center" wrapText="1"/>
    </xf>
    <xf numFmtId="164" fontId="13" fillId="0" borderId="3" xfId="1" applyNumberFormat="1" applyFont="1" applyBorder="1" applyAlignment="1">
      <alignment horizontal="center" vertical="center" wrapText="1"/>
    </xf>
    <xf numFmtId="9" fontId="13" fillId="0" borderId="3" xfId="1" applyFont="1" applyBorder="1" applyAlignment="1">
      <alignment horizontal="center" vertical="center" wrapText="1"/>
    </xf>
    <xf numFmtId="0" fontId="13" fillId="0" borderId="52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wrapText="1"/>
    </xf>
    <xf numFmtId="0" fontId="11" fillId="3" borderId="46" xfId="0" applyFont="1" applyFill="1" applyBorder="1" applyAlignment="1">
      <alignment horizontal="center" wrapText="1"/>
    </xf>
    <xf numFmtId="0" fontId="11" fillId="3" borderId="47" xfId="0" applyFont="1" applyFill="1" applyBorder="1" applyAlignment="1">
      <alignment horizontal="center" wrapText="1"/>
    </xf>
    <xf numFmtId="0" fontId="11" fillId="3" borderId="48" xfId="0" applyFont="1" applyFill="1" applyBorder="1" applyAlignment="1">
      <alignment horizontal="center" wrapText="1"/>
    </xf>
    <xf numFmtId="0" fontId="11" fillId="3" borderId="44" xfId="0" applyFont="1" applyFill="1" applyBorder="1" applyAlignment="1">
      <alignment horizontal="center" wrapText="1"/>
    </xf>
    <xf numFmtId="1" fontId="11" fillId="3" borderId="44" xfId="0" applyNumberFormat="1" applyFont="1" applyFill="1" applyBorder="1" applyAlignment="1">
      <alignment horizontal="center" wrapText="1"/>
    </xf>
    <xf numFmtId="1" fontId="11" fillId="3" borderId="46" xfId="0" applyNumberFormat="1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9" fillId="10" borderId="44" xfId="0" applyFont="1" applyFill="1" applyBorder="1" applyAlignment="1">
      <alignment horizontal="center" wrapText="1"/>
    </xf>
    <xf numFmtId="0" fontId="19" fillId="10" borderId="45" xfId="0" applyFont="1" applyFill="1" applyBorder="1" applyAlignment="1">
      <alignment horizontal="center" wrapText="1"/>
    </xf>
    <xf numFmtId="0" fontId="19" fillId="10" borderId="46" xfId="0" applyFont="1" applyFill="1" applyBorder="1" applyAlignment="1">
      <alignment horizont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10" borderId="46" xfId="0" applyFont="1" applyFill="1" applyBorder="1" applyAlignment="1">
      <alignment horizontal="center" vertical="center" wrapText="1"/>
    </xf>
    <xf numFmtId="0" fontId="19" fillId="10" borderId="47" xfId="0" applyFont="1" applyFill="1" applyBorder="1" applyAlignment="1">
      <alignment horizontal="center" vertical="center" wrapText="1"/>
    </xf>
    <xf numFmtId="0" fontId="19" fillId="10" borderId="48" xfId="0" applyFont="1" applyFill="1" applyBorder="1" applyAlignment="1">
      <alignment horizontal="center" vertical="center" wrapText="1"/>
    </xf>
    <xf numFmtId="0" fontId="19" fillId="10" borderId="44" xfId="0" applyFont="1" applyFill="1" applyBorder="1" applyAlignment="1">
      <alignment horizontal="center" vertical="center" wrapText="1"/>
    </xf>
    <xf numFmtId="0" fontId="19" fillId="10" borderId="46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wrapText="1"/>
    </xf>
    <xf numFmtId="0" fontId="18" fillId="3" borderId="46" xfId="0" applyFont="1" applyFill="1" applyBorder="1" applyAlignment="1">
      <alignment horizontal="center" wrapText="1"/>
    </xf>
    <xf numFmtId="0" fontId="18" fillId="3" borderId="47" xfId="0" applyFont="1" applyFill="1" applyBorder="1" applyAlignment="1">
      <alignment horizontal="center" wrapText="1"/>
    </xf>
    <xf numFmtId="0" fontId="18" fillId="3" borderId="48" xfId="0" applyFont="1" applyFill="1" applyBorder="1" applyAlignment="1">
      <alignment horizontal="center" wrapText="1"/>
    </xf>
    <xf numFmtId="0" fontId="18" fillId="3" borderId="44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1</xdr:col>
      <xdr:colOff>1419224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A562EF-D35C-4599-BE46-B4E6A0ACEB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1"/>
          <a:ext cx="1876423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AD645-1A1A-4E66-B519-F0A27F36BB34}">
  <dimension ref="A1:AW39"/>
  <sheetViews>
    <sheetView tabSelected="1" zoomScale="70" zoomScaleNormal="70" workbookViewId="0">
      <selection sqref="A1:M1"/>
    </sheetView>
  </sheetViews>
  <sheetFormatPr baseColWidth="10" defaultColWidth="10.85546875" defaultRowHeight="15" x14ac:dyDescent="0.25"/>
  <cols>
    <col min="1" max="1" width="6.85546875" style="2" customWidth="1"/>
    <col min="2" max="2" width="32.140625" style="2" customWidth="1"/>
    <col min="3" max="3" width="13" style="2" customWidth="1"/>
    <col min="4" max="4" width="9.28515625" style="2" customWidth="1"/>
    <col min="5" max="5" width="51" style="2" customWidth="1"/>
    <col min="6" max="6" width="15.85546875" style="2" customWidth="1"/>
    <col min="7" max="7" width="20.28515625" style="2" customWidth="1"/>
    <col min="8" max="8" width="32.140625" style="2" customWidth="1"/>
    <col min="9" max="9" width="23.140625" style="2" customWidth="1"/>
    <col min="10" max="10" width="34.42578125" style="2" customWidth="1"/>
    <col min="11" max="11" width="18.7109375" style="2" customWidth="1"/>
    <col min="12" max="13" width="18.28515625" style="2" customWidth="1"/>
    <col min="14" max="14" width="16.140625" style="2" customWidth="1"/>
    <col min="15" max="15" width="15.140625" style="2" customWidth="1"/>
    <col min="16" max="16" width="19.7109375" style="2" customWidth="1"/>
    <col min="17" max="17" width="15.5703125" style="2" customWidth="1"/>
    <col min="18" max="18" width="21.85546875" style="2" customWidth="1"/>
    <col min="19" max="23" width="17.85546875" style="2" customWidth="1"/>
    <col min="24" max="24" width="24.5703125" style="2" customWidth="1"/>
    <col min="25" max="25" width="16.85546875" style="2" customWidth="1"/>
    <col min="26" max="26" width="14.42578125" style="2" customWidth="1"/>
    <col min="27" max="27" width="15.7109375" style="2" customWidth="1"/>
    <col min="28" max="28" width="12.140625" style="2" customWidth="1"/>
    <col min="29" max="29" width="15.7109375" style="2" customWidth="1"/>
    <col min="30" max="34" width="16.42578125" style="2" customWidth="1"/>
    <col min="35" max="35" width="15.85546875" style="2" customWidth="1"/>
    <col min="36" max="36" width="13.42578125" style="2" customWidth="1"/>
    <col min="37" max="37" width="17.7109375" style="2" customWidth="1"/>
    <col min="38" max="38" width="14.5703125" style="2" customWidth="1"/>
    <col min="39" max="39" width="16.42578125" style="2" customWidth="1"/>
    <col min="40" max="40" width="15.85546875" style="2" customWidth="1"/>
    <col min="41" max="41" width="13.42578125" style="2" customWidth="1"/>
    <col min="42" max="42" width="17.7109375" style="2" customWidth="1"/>
    <col min="43" max="43" width="16.5703125" style="2" customWidth="1"/>
    <col min="44" max="44" width="16.42578125" style="2" customWidth="1"/>
    <col min="45" max="45" width="15.7109375" style="2" customWidth="1"/>
    <col min="46" max="46" width="17" style="2" customWidth="1"/>
    <col min="47" max="47" width="17.5703125" style="2" customWidth="1"/>
    <col min="48" max="48" width="16.28515625" style="2" customWidth="1"/>
    <col min="49" max="16384" width="10.85546875" style="2"/>
  </cols>
  <sheetData>
    <row r="1" spans="1:49" ht="70.5" customHeight="1" x14ac:dyDescent="0.25">
      <c r="A1" s="129" t="s">
        <v>106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  <c r="N1" s="132" t="s">
        <v>177</v>
      </c>
      <c r="O1" s="133"/>
      <c r="P1" s="133"/>
      <c r="Q1" s="133"/>
      <c r="R1" s="134"/>
      <c r="S1" s="138"/>
      <c r="T1" s="128"/>
      <c r="U1" s="128"/>
      <c r="V1" s="128"/>
      <c r="W1" s="1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</row>
    <row r="2" spans="1:49" s="3" customFormat="1" ht="23.45" customHeight="1" x14ac:dyDescent="0.25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  <c r="N2" s="135"/>
      <c r="O2" s="136"/>
      <c r="P2" s="136"/>
      <c r="Q2" s="136"/>
      <c r="R2" s="137"/>
      <c r="S2" s="138"/>
      <c r="T2" s="128"/>
      <c r="U2" s="128"/>
      <c r="V2" s="128"/>
      <c r="W2" s="1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</row>
    <row r="3" spans="1:49" ht="15" customHeight="1" x14ac:dyDescent="0.25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15" customHeight="1" x14ac:dyDescent="0.25">
      <c r="A4" s="144" t="s">
        <v>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15.75" customHeight="1" x14ac:dyDescent="0.25">
      <c r="A5" s="1"/>
      <c r="B5" s="1"/>
      <c r="C5" s="1"/>
      <c r="D5" s="1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5" customHeight="1" x14ac:dyDescent="0.25">
      <c r="A6" s="146" t="s">
        <v>1</v>
      </c>
      <c r="B6" s="147"/>
      <c r="C6" s="152" t="s">
        <v>180</v>
      </c>
      <c r="D6" s="153"/>
      <c r="E6" s="154"/>
      <c r="F6" s="161" t="s">
        <v>2</v>
      </c>
      <c r="G6" s="162"/>
      <c r="H6" s="162"/>
      <c r="I6" s="162"/>
      <c r="J6" s="162"/>
      <c r="K6" s="162"/>
      <c r="L6" s="162"/>
      <c r="M6" s="16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5" customHeight="1" x14ac:dyDescent="0.25">
      <c r="A7" s="148"/>
      <c r="B7" s="149"/>
      <c r="C7" s="155"/>
      <c r="D7" s="156"/>
      <c r="E7" s="157"/>
      <c r="F7" s="6" t="s">
        <v>3</v>
      </c>
      <c r="G7" s="164" t="s">
        <v>4</v>
      </c>
      <c r="H7" s="166"/>
      <c r="I7" s="164" t="s">
        <v>5</v>
      </c>
      <c r="J7" s="165"/>
      <c r="K7" s="165"/>
      <c r="L7" s="165"/>
      <c r="M7" s="16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5" customHeight="1" x14ac:dyDescent="0.25">
      <c r="A8" s="148"/>
      <c r="B8" s="149"/>
      <c r="C8" s="155"/>
      <c r="D8" s="156"/>
      <c r="E8" s="157"/>
      <c r="F8" s="7">
        <v>1</v>
      </c>
      <c r="G8" s="243" t="s">
        <v>176</v>
      </c>
      <c r="H8" s="244"/>
      <c r="I8" s="167" t="s">
        <v>178</v>
      </c>
      <c r="J8" s="168"/>
      <c r="K8" s="168"/>
      <c r="L8" s="168"/>
      <c r="M8" s="16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x14ac:dyDescent="0.25">
      <c r="A9" s="148"/>
      <c r="B9" s="149"/>
      <c r="C9" s="155"/>
      <c r="D9" s="156"/>
      <c r="E9" s="157"/>
      <c r="F9" s="257">
        <v>2</v>
      </c>
      <c r="G9" s="258" t="s">
        <v>179</v>
      </c>
      <c r="H9" s="259"/>
      <c r="I9" s="260" t="s">
        <v>181</v>
      </c>
      <c r="J9" s="261"/>
      <c r="K9" s="261"/>
      <c r="L9" s="261"/>
      <c r="M9" s="26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5" customHeight="1" x14ac:dyDescent="0.25">
      <c r="A10" s="148"/>
      <c r="B10" s="149"/>
      <c r="C10" s="155"/>
      <c r="D10" s="156"/>
      <c r="E10" s="157"/>
      <c r="F10" s="7"/>
      <c r="G10" s="243"/>
      <c r="H10" s="244"/>
      <c r="I10" s="167"/>
      <c r="J10" s="168"/>
      <c r="K10" s="168"/>
      <c r="L10" s="168"/>
      <c r="M10" s="169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</row>
    <row r="11" spans="1:49" ht="15" customHeight="1" x14ac:dyDescent="0.25">
      <c r="A11" s="148"/>
      <c r="B11" s="149"/>
      <c r="C11" s="155"/>
      <c r="D11" s="156"/>
      <c r="E11" s="157"/>
      <c r="F11" s="7"/>
      <c r="G11" s="243"/>
      <c r="H11" s="244"/>
      <c r="I11" s="167"/>
      <c r="J11" s="168"/>
      <c r="K11" s="168"/>
      <c r="L11" s="168"/>
      <c r="M11" s="169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</row>
    <row r="12" spans="1:49" ht="17.25" customHeight="1" x14ac:dyDescent="0.25">
      <c r="A12" s="150"/>
      <c r="B12" s="151"/>
      <c r="C12" s="158"/>
      <c r="D12" s="159"/>
      <c r="E12" s="160"/>
      <c r="F12" s="7"/>
      <c r="G12" s="243"/>
      <c r="H12" s="244"/>
      <c r="I12" s="167"/>
      <c r="J12" s="168"/>
      <c r="K12" s="168"/>
      <c r="L12" s="168"/>
      <c r="M12" s="16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9.5" customHeight="1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5" customHeight="1" x14ac:dyDescent="0.25">
      <c r="A14" s="170" t="s">
        <v>6</v>
      </c>
      <c r="B14" s="171"/>
      <c r="C14" s="174" t="s">
        <v>7</v>
      </c>
      <c r="D14" s="177" t="s">
        <v>8</v>
      </c>
      <c r="E14" s="178"/>
      <c r="F14" s="171"/>
      <c r="G14" s="181" t="s">
        <v>9</v>
      </c>
      <c r="H14" s="181"/>
      <c r="I14" s="181"/>
      <c r="J14" s="181"/>
      <c r="K14" s="181"/>
      <c r="L14" s="181"/>
      <c r="M14" s="181"/>
      <c r="N14" s="181"/>
      <c r="O14" s="181"/>
      <c r="P14" s="181"/>
      <c r="Q14" s="182"/>
      <c r="R14" s="203" t="s">
        <v>10</v>
      </c>
      <c r="S14" s="204"/>
      <c r="T14" s="204"/>
      <c r="U14" s="204"/>
      <c r="V14" s="205"/>
      <c r="W14" s="212" t="s">
        <v>11</v>
      </c>
      <c r="X14" s="212"/>
      <c r="Y14" s="212"/>
      <c r="Z14" s="212"/>
      <c r="AA14" s="213"/>
      <c r="AB14" s="214" t="s">
        <v>12</v>
      </c>
      <c r="AC14" s="215"/>
      <c r="AD14" s="215"/>
      <c r="AE14" s="215"/>
      <c r="AF14" s="216"/>
      <c r="AG14" s="217" t="s">
        <v>12</v>
      </c>
      <c r="AH14" s="217"/>
      <c r="AI14" s="217"/>
      <c r="AJ14" s="217"/>
      <c r="AK14" s="218"/>
      <c r="AL14" s="215" t="s">
        <v>12</v>
      </c>
      <c r="AM14" s="215"/>
      <c r="AN14" s="215"/>
      <c r="AO14" s="215"/>
      <c r="AP14" s="216"/>
      <c r="AQ14" s="219" t="s">
        <v>13</v>
      </c>
      <c r="AR14" s="220"/>
      <c r="AS14" s="220"/>
      <c r="AT14" s="221"/>
      <c r="AU14" s="8"/>
    </row>
    <row r="15" spans="1:49" s="9" customFormat="1" x14ac:dyDescent="0.25">
      <c r="A15" s="172"/>
      <c r="B15" s="149"/>
      <c r="C15" s="175"/>
      <c r="D15" s="148"/>
      <c r="E15" s="179"/>
      <c r="F15" s="149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4"/>
      <c r="R15" s="206"/>
      <c r="S15" s="207"/>
      <c r="T15" s="207"/>
      <c r="U15" s="207"/>
      <c r="V15" s="208"/>
      <c r="W15" s="222" t="s">
        <v>14</v>
      </c>
      <c r="X15" s="222"/>
      <c r="Y15" s="222"/>
      <c r="Z15" s="222"/>
      <c r="AA15" s="223"/>
      <c r="AB15" s="245" t="s">
        <v>15</v>
      </c>
      <c r="AC15" s="246"/>
      <c r="AD15" s="246"/>
      <c r="AE15" s="246"/>
      <c r="AF15" s="247"/>
      <c r="AG15" s="251" t="s">
        <v>16</v>
      </c>
      <c r="AH15" s="252"/>
      <c r="AI15" s="252"/>
      <c r="AJ15" s="252"/>
      <c r="AK15" s="253"/>
      <c r="AL15" s="245" t="s">
        <v>17</v>
      </c>
      <c r="AM15" s="246"/>
      <c r="AN15" s="246"/>
      <c r="AO15" s="246"/>
      <c r="AP15" s="247"/>
      <c r="AQ15" s="187" t="s">
        <v>18</v>
      </c>
      <c r="AR15" s="188"/>
      <c r="AS15" s="188"/>
      <c r="AT15" s="189"/>
      <c r="AU15" s="8"/>
    </row>
    <row r="16" spans="1:49" s="9" customFormat="1" x14ac:dyDescent="0.25">
      <c r="A16" s="173"/>
      <c r="B16" s="151"/>
      <c r="C16" s="175"/>
      <c r="D16" s="150"/>
      <c r="E16" s="180"/>
      <c r="F16" s="151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6"/>
      <c r="R16" s="209"/>
      <c r="S16" s="210"/>
      <c r="T16" s="210"/>
      <c r="U16" s="210"/>
      <c r="V16" s="211"/>
      <c r="W16" s="224"/>
      <c r="X16" s="224"/>
      <c r="Y16" s="224"/>
      <c r="Z16" s="224"/>
      <c r="AA16" s="225"/>
      <c r="AB16" s="248"/>
      <c r="AC16" s="249"/>
      <c r="AD16" s="249"/>
      <c r="AE16" s="249"/>
      <c r="AF16" s="250"/>
      <c r="AG16" s="254"/>
      <c r="AH16" s="255"/>
      <c r="AI16" s="255"/>
      <c r="AJ16" s="255"/>
      <c r="AK16" s="256"/>
      <c r="AL16" s="248"/>
      <c r="AM16" s="249"/>
      <c r="AN16" s="249"/>
      <c r="AO16" s="249"/>
      <c r="AP16" s="250"/>
      <c r="AQ16" s="190"/>
      <c r="AR16" s="191"/>
      <c r="AS16" s="191"/>
      <c r="AT16" s="192"/>
      <c r="AU16" s="8"/>
    </row>
    <row r="17" spans="1:47" s="9" customFormat="1" ht="75.75" thickBot="1" x14ac:dyDescent="0.3">
      <c r="A17" s="10" t="s">
        <v>19</v>
      </c>
      <c r="B17" s="11" t="s">
        <v>20</v>
      </c>
      <c r="C17" s="176"/>
      <c r="D17" s="12" t="s">
        <v>21</v>
      </c>
      <c r="E17" s="11" t="s">
        <v>22</v>
      </c>
      <c r="F17" s="11" t="s">
        <v>23</v>
      </c>
      <c r="G17" s="13" t="s">
        <v>24</v>
      </c>
      <c r="H17" s="13" t="s">
        <v>25</v>
      </c>
      <c r="I17" s="13" t="s">
        <v>26</v>
      </c>
      <c r="J17" s="13" t="s">
        <v>27</v>
      </c>
      <c r="K17" s="13" t="s">
        <v>28</v>
      </c>
      <c r="L17" s="13" t="s">
        <v>29</v>
      </c>
      <c r="M17" s="13" t="s">
        <v>30</v>
      </c>
      <c r="N17" s="13" t="s">
        <v>31</v>
      </c>
      <c r="O17" s="13" t="s">
        <v>32</v>
      </c>
      <c r="P17" s="13" t="s">
        <v>33</v>
      </c>
      <c r="Q17" s="14" t="s">
        <v>34</v>
      </c>
      <c r="R17" s="15" t="s">
        <v>35</v>
      </c>
      <c r="S17" s="16" t="s">
        <v>36</v>
      </c>
      <c r="T17" s="16" t="s">
        <v>37</v>
      </c>
      <c r="U17" s="16" t="s">
        <v>38</v>
      </c>
      <c r="V17" s="17" t="s">
        <v>100</v>
      </c>
      <c r="W17" s="18" t="s">
        <v>39</v>
      </c>
      <c r="X17" s="19" t="s">
        <v>40</v>
      </c>
      <c r="Y17" s="19" t="s">
        <v>41</v>
      </c>
      <c r="Z17" s="19" t="s">
        <v>42</v>
      </c>
      <c r="AA17" s="20" t="s">
        <v>43</v>
      </c>
      <c r="AB17" s="21" t="s">
        <v>39</v>
      </c>
      <c r="AC17" s="22" t="s">
        <v>40</v>
      </c>
      <c r="AD17" s="22" t="s">
        <v>41</v>
      </c>
      <c r="AE17" s="22" t="s">
        <v>42</v>
      </c>
      <c r="AF17" s="23" t="s">
        <v>43</v>
      </c>
      <c r="AG17" s="24" t="s">
        <v>39</v>
      </c>
      <c r="AH17" s="25" t="s">
        <v>40</v>
      </c>
      <c r="AI17" s="25" t="s">
        <v>41</v>
      </c>
      <c r="AJ17" s="25" t="s">
        <v>42</v>
      </c>
      <c r="AK17" s="26" t="s">
        <v>43</v>
      </c>
      <c r="AL17" s="21" t="s">
        <v>39</v>
      </c>
      <c r="AM17" s="22" t="s">
        <v>40</v>
      </c>
      <c r="AN17" s="22" t="s">
        <v>41</v>
      </c>
      <c r="AO17" s="22" t="s">
        <v>42</v>
      </c>
      <c r="AP17" s="23" t="s">
        <v>43</v>
      </c>
      <c r="AQ17" s="27" t="s">
        <v>39</v>
      </c>
      <c r="AR17" s="28" t="s">
        <v>44</v>
      </c>
      <c r="AS17" s="28" t="s">
        <v>45</v>
      </c>
      <c r="AT17" s="29" t="s">
        <v>46</v>
      </c>
      <c r="AU17" s="8"/>
    </row>
    <row r="18" spans="1:47" s="93" customFormat="1" ht="99.75" customHeight="1" x14ac:dyDescent="0.25">
      <c r="A18" s="72">
        <v>4</v>
      </c>
      <c r="B18" s="73" t="s">
        <v>47</v>
      </c>
      <c r="C18" s="74" t="s">
        <v>48</v>
      </c>
      <c r="D18" s="75">
        <v>1</v>
      </c>
      <c r="E18" s="76" t="s">
        <v>101</v>
      </c>
      <c r="F18" s="77" t="s">
        <v>49</v>
      </c>
      <c r="G18" s="78" t="s">
        <v>50</v>
      </c>
      <c r="H18" s="79" t="s">
        <v>51</v>
      </c>
      <c r="I18" s="80" t="s">
        <v>175</v>
      </c>
      <c r="J18" s="75" t="s">
        <v>52</v>
      </c>
      <c r="K18" s="73" t="s">
        <v>53</v>
      </c>
      <c r="L18" s="81">
        <v>0</v>
      </c>
      <c r="M18" s="81">
        <v>0.05</v>
      </c>
      <c r="N18" s="81">
        <v>0.1</v>
      </c>
      <c r="O18" s="81">
        <v>0.2</v>
      </c>
      <c r="P18" s="81">
        <f t="shared" ref="P18:P25" si="0">+O18</f>
        <v>0.2</v>
      </c>
      <c r="Q18" s="82" t="s">
        <v>54</v>
      </c>
      <c r="R18" s="83" t="s">
        <v>55</v>
      </c>
      <c r="S18" s="78" t="s">
        <v>56</v>
      </c>
      <c r="T18" s="73" t="s">
        <v>57</v>
      </c>
      <c r="U18" s="84" t="s">
        <v>59</v>
      </c>
      <c r="V18" s="85" t="s">
        <v>58</v>
      </c>
      <c r="W18" s="86">
        <f t="shared" ref="W18:W28" si="1">+L18</f>
        <v>0</v>
      </c>
      <c r="X18" s="87"/>
      <c r="Y18" s="88">
        <f t="shared" ref="Y18:Y28" si="2">IFERROR((X18/W18),0)</f>
        <v>0</v>
      </c>
      <c r="Z18" s="75"/>
      <c r="AA18" s="89"/>
      <c r="AB18" s="86">
        <f t="shared" ref="AB18:AB28" si="3">+M18</f>
        <v>0.05</v>
      </c>
      <c r="AC18" s="87"/>
      <c r="AD18" s="88">
        <f t="shared" ref="AD18:AD28" si="4">IFERROR((AC18/AB18),0)</f>
        <v>0</v>
      </c>
      <c r="AE18" s="75"/>
      <c r="AF18" s="89"/>
      <c r="AG18" s="86">
        <f t="shared" ref="AG18:AG28" si="5">+N18</f>
        <v>0.1</v>
      </c>
      <c r="AH18" s="87"/>
      <c r="AI18" s="88">
        <f t="shared" ref="AI18:AI28" si="6">IFERROR((AH18/AG18),0)</f>
        <v>0</v>
      </c>
      <c r="AJ18" s="75"/>
      <c r="AK18" s="89"/>
      <c r="AL18" s="86">
        <f t="shared" ref="AL18:AL28" si="7">+O18</f>
        <v>0.2</v>
      </c>
      <c r="AM18" s="87"/>
      <c r="AN18" s="88">
        <f t="shared" ref="AN18:AN28" si="8">IFERROR((AM18/AL18),0)</f>
        <v>0</v>
      </c>
      <c r="AO18" s="75"/>
      <c r="AP18" s="89"/>
      <c r="AQ18" s="90">
        <f t="shared" ref="AQ18:AQ28" si="9">+P18</f>
        <v>0.2</v>
      </c>
      <c r="AR18" s="91">
        <f>+X18+AC18+AH18+AM18</f>
        <v>0</v>
      </c>
      <c r="AS18" s="88">
        <f>IFERROR((AR18/AQ18),0)</f>
        <v>0</v>
      </c>
      <c r="AT18" s="89"/>
      <c r="AU18" s="92"/>
    </row>
    <row r="19" spans="1:47" s="93" customFormat="1" ht="88.5" customHeight="1" x14ac:dyDescent="0.25">
      <c r="A19" s="94">
        <v>4</v>
      </c>
      <c r="B19" s="78" t="s">
        <v>47</v>
      </c>
      <c r="C19" s="81" t="s">
        <v>60</v>
      </c>
      <c r="D19" s="77">
        <v>2</v>
      </c>
      <c r="E19" s="95" t="s">
        <v>61</v>
      </c>
      <c r="F19" s="77" t="s">
        <v>49</v>
      </c>
      <c r="G19" s="95" t="s">
        <v>62</v>
      </c>
      <c r="H19" s="95" t="s">
        <v>63</v>
      </c>
      <c r="I19" s="96">
        <v>0.6</v>
      </c>
      <c r="J19" s="97" t="s">
        <v>52</v>
      </c>
      <c r="K19" s="73" t="s">
        <v>53</v>
      </c>
      <c r="L19" s="98">
        <v>0.12</v>
      </c>
      <c r="M19" s="98">
        <v>0.34</v>
      </c>
      <c r="N19" s="99">
        <v>0.51</v>
      </c>
      <c r="O19" s="99">
        <v>0.68</v>
      </c>
      <c r="P19" s="100">
        <f t="shared" si="0"/>
        <v>0.68</v>
      </c>
      <c r="Q19" s="101" t="s">
        <v>64</v>
      </c>
      <c r="R19" s="102" t="s">
        <v>65</v>
      </c>
      <c r="S19" s="95" t="s">
        <v>66</v>
      </c>
      <c r="T19" s="73" t="s">
        <v>57</v>
      </c>
      <c r="U19" s="103" t="s">
        <v>59</v>
      </c>
      <c r="V19" s="101" t="s">
        <v>67</v>
      </c>
      <c r="W19" s="86">
        <f t="shared" si="1"/>
        <v>0.12</v>
      </c>
      <c r="X19" s="81"/>
      <c r="Y19" s="88">
        <f t="shared" si="2"/>
        <v>0</v>
      </c>
      <c r="Z19" s="77"/>
      <c r="AA19" s="104"/>
      <c r="AB19" s="86">
        <f t="shared" si="3"/>
        <v>0.34</v>
      </c>
      <c r="AC19" s="81"/>
      <c r="AD19" s="88">
        <f t="shared" si="4"/>
        <v>0</v>
      </c>
      <c r="AE19" s="77"/>
      <c r="AF19" s="104"/>
      <c r="AG19" s="86">
        <f t="shared" si="5"/>
        <v>0.51</v>
      </c>
      <c r="AH19" s="81"/>
      <c r="AI19" s="88">
        <f t="shared" si="6"/>
        <v>0</v>
      </c>
      <c r="AJ19" s="77"/>
      <c r="AK19" s="104"/>
      <c r="AL19" s="86">
        <f t="shared" si="7"/>
        <v>0.68</v>
      </c>
      <c r="AM19" s="81"/>
      <c r="AN19" s="88">
        <f t="shared" si="8"/>
        <v>0</v>
      </c>
      <c r="AO19" s="77"/>
      <c r="AP19" s="104"/>
      <c r="AQ19" s="90">
        <f t="shared" si="9"/>
        <v>0.68</v>
      </c>
      <c r="AR19" s="91">
        <f t="shared" ref="AR19:AR28" si="10">+X19+AC19+AH19+AM19</f>
        <v>0</v>
      </c>
      <c r="AS19" s="88">
        <f t="shared" ref="AS19:AS28" si="11">IFERROR((AR19/AQ19),0)</f>
        <v>0</v>
      </c>
      <c r="AT19" s="104"/>
      <c r="AU19" s="92"/>
    </row>
    <row r="20" spans="1:47" s="93" customFormat="1" ht="126" customHeight="1" x14ac:dyDescent="0.25">
      <c r="A20" s="94">
        <v>4</v>
      </c>
      <c r="B20" s="78" t="s">
        <v>47</v>
      </c>
      <c r="C20" s="81" t="s">
        <v>60</v>
      </c>
      <c r="D20" s="77">
        <v>3</v>
      </c>
      <c r="E20" s="95" t="s">
        <v>102</v>
      </c>
      <c r="F20" s="77" t="s">
        <v>49</v>
      </c>
      <c r="G20" s="95" t="s">
        <v>68</v>
      </c>
      <c r="H20" s="95" t="s">
        <v>69</v>
      </c>
      <c r="I20" s="96">
        <v>0.6</v>
      </c>
      <c r="J20" s="97" t="s">
        <v>52</v>
      </c>
      <c r="K20" s="73" t="s">
        <v>53</v>
      </c>
      <c r="L20" s="81">
        <v>0.12</v>
      </c>
      <c r="M20" s="81">
        <v>0.3</v>
      </c>
      <c r="N20" s="81">
        <v>0.48</v>
      </c>
      <c r="O20" s="81">
        <v>0.65</v>
      </c>
      <c r="P20" s="81">
        <f t="shared" si="0"/>
        <v>0.65</v>
      </c>
      <c r="Q20" s="101" t="s">
        <v>64</v>
      </c>
      <c r="R20" s="102" t="s">
        <v>65</v>
      </c>
      <c r="S20" s="95" t="s">
        <v>66</v>
      </c>
      <c r="T20" s="73" t="s">
        <v>57</v>
      </c>
      <c r="U20" s="103" t="s">
        <v>59</v>
      </c>
      <c r="V20" s="101" t="s">
        <v>67</v>
      </c>
      <c r="W20" s="86">
        <f t="shared" si="1"/>
        <v>0.12</v>
      </c>
      <c r="X20" s="81"/>
      <c r="Y20" s="88">
        <f t="shared" si="2"/>
        <v>0</v>
      </c>
      <c r="Z20" s="77"/>
      <c r="AA20" s="104"/>
      <c r="AB20" s="86">
        <f t="shared" si="3"/>
        <v>0.3</v>
      </c>
      <c r="AC20" s="81"/>
      <c r="AD20" s="88">
        <f t="shared" si="4"/>
        <v>0</v>
      </c>
      <c r="AE20" s="77"/>
      <c r="AF20" s="104"/>
      <c r="AG20" s="86">
        <f t="shared" si="5"/>
        <v>0.48</v>
      </c>
      <c r="AH20" s="81"/>
      <c r="AI20" s="88">
        <f t="shared" si="6"/>
        <v>0</v>
      </c>
      <c r="AJ20" s="77"/>
      <c r="AK20" s="104"/>
      <c r="AL20" s="86">
        <f t="shared" si="7"/>
        <v>0.65</v>
      </c>
      <c r="AM20" s="81"/>
      <c r="AN20" s="88">
        <f t="shared" si="8"/>
        <v>0</v>
      </c>
      <c r="AO20" s="77"/>
      <c r="AP20" s="104"/>
      <c r="AQ20" s="90">
        <f t="shared" si="9"/>
        <v>0.65</v>
      </c>
      <c r="AR20" s="91">
        <f t="shared" si="10"/>
        <v>0</v>
      </c>
      <c r="AS20" s="88">
        <f t="shared" si="11"/>
        <v>0</v>
      </c>
      <c r="AT20" s="104"/>
      <c r="AU20" s="92"/>
    </row>
    <row r="21" spans="1:47" s="93" customFormat="1" ht="88.5" customHeight="1" x14ac:dyDescent="0.25">
      <c r="A21" s="94">
        <v>4</v>
      </c>
      <c r="B21" s="78" t="s">
        <v>47</v>
      </c>
      <c r="C21" s="81" t="s">
        <v>60</v>
      </c>
      <c r="D21" s="77">
        <v>4</v>
      </c>
      <c r="E21" s="95" t="s">
        <v>103</v>
      </c>
      <c r="F21" s="77" t="s">
        <v>49</v>
      </c>
      <c r="G21" s="95" t="s">
        <v>70</v>
      </c>
      <c r="H21" s="95" t="s">
        <v>71</v>
      </c>
      <c r="I21" s="105">
        <v>0.96489999999999998</v>
      </c>
      <c r="J21" s="97" t="s">
        <v>52</v>
      </c>
      <c r="K21" s="73" t="s">
        <v>53</v>
      </c>
      <c r="L21" s="81">
        <v>0.2</v>
      </c>
      <c r="M21" s="81">
        <v>0.4</v>
      </c>
      <c r="N21" s="81">
        <v>0.6</v>
      </c>
      <c r="O21" s="81">
        <v>0.95</v>
      </c>
      <c r="P21" s="81">
        <f t="shared" si="0"/>
        <v>0.95</v>
      </c>
      <c r="Q21" s="101" t="s">
        <v>64</v>
      </c>
      <c r="R21" s="102" t="s">
        <v>65</v>
      </c>
      <c r="S21" s="95" t="s">
        <v>66</v>
      </c>
      <c r="T21" s="73" t="s">
        <v>57</v>
      </c>
      <c r="U21" s="103" t="s">
        <v>59</v>
      </c>
      <c r="V21" s="101" t="s">
        <v>72</v>
      </c>
      <c r="W21" s="86">
        <f t="shared" si="1"/>
        <v>0.2</v>
      </c>
      <c r="X21" s="81"/>
      <c r="Y21" s="88">
        <f t="shared" si="2"/>
        <v>0</v>
      </c>
      <c r="Z21" s="77"/>
      <c r="AA21" s="104"/>
      <c r="AB21" s="86">
        <f t="shared" si="3"/>
        <v>0.4</v>
      </c>
      <c r="AC21" s="81"/>
      <c r="AD21" s="88">
        <f t="shared" si="4"/>
        <v>0</v>
      </c>
      <c r="AE21" s="77"/>
      <c r="AF21" s="104"/>
      <c r="AG21" s="86">
        <f t="shared" si="5"/>
        <v>0.6</v>
      </c>
      <c r="AH21" s="81"/>
      <c r="AI21" s="88">
        <f t="shared" si="6"/>
        <v>0</v>
      </c>
      <c r="AJ21" s="77"/>
      <c r="AK21" s="104"/>
      <c r="AL21" s="86">
        <f t="shared" si="7"/>
        <v>0.95</v>
      </c>
      <c r="AM21" s="81"/>
      <c r="AN21" s="88">
        <f t="shared" si="8"/>
        <v>0</v>
      </c>
      <c r="AO21" s="77"/>
      <c r="AP21" s="104"/>
      <c r="AQ21" s="90">
        <f t="shared" si="9"/>
        <v>0.95</v>
      </c>
      <c r="AR21" s="91">
        <f t="shared" si="10"/>
        <v>0</v>
      </c>
      <c r="AS21" s="88">
        <f t="shared" si="11"/>
        <v>0</v>
      </c>
      <c r="AT21" s="104"/>
      <c r="AU21" s="92"/>
    </row>
    <row r="22" spans="1:47" s="93" customFormat="1" ht="88.5" customHeight="1" x14ac:dyDescent="0.25">
      <c r="A22" s="94">
        <v>4</v>
      </c>
      <c r="B22" s="78" t="s">
        <v>47</v>
      </c>
      <c r="C22" s="81" t="s">
        <v>60</v>
      </c>
      <c r="D22" s="77">
        <v>5</v>
      </c>
      <c r="E22" s="78" t="s">
        <v>104</v>
      </c>
      <c r="F22" s="77" t="s">
        <v>49</v>
      </c>
      <c r="G22" s="78" t="s">
        <v>73</v>
      </c>
      <c r="H22" s="78" t="s">
        <v>74</v>
      </c>
      <c r="I22" s="100">
        <v>0.25</v>
      </c>
      <c r="J22" s="77" t="s">
        <v>52</v>
      </c>
      <c r="K22" s="73" t="s">
        <v>53</v>
      </c>
      <c r="L22" s="81">
        <v>0.08</v>
      </c>
      <c r="M22" s="81">
        <v>0.2</v>
      </c>
      <c r="N22" s="81">
        <v>0.3</v>
      </c>
      <c r="O22" s="81">
        <v>0.45</v>
      </c>
      <c r="P22" s="81">
        <f t="shared" si="0"/>
        <v>0.45</v>
      </c>
      <c r="Q22" s="82" t="s">
        <v>64</v>
      </c>
      <c r="R22" s="83" t="s">
        <v>65</v>
      </c>
      <c r="S22" s="95" t="s">
        <v>66</v>
      </c>
      <c r="T22" s="73" t="s">
        <v>57</v>
      </c>
      <c r="U22" s="103" t="s">
        <v>59</v>
      </c>
      <c r="V22" s="101" t="s">
        <v>72</v>
      </c>
      <c r="W22" s="86">
        <f t="shared" si="1"/>
        <v>0.08</v>
      </c>
      <c r="X22" s="81"/>
      <c r="Y22" s="88">
        <f t="shared" si="2"/>
        <v>0</v>
      </c>
      <c r="Z22" s="77"/>
      <c r="AA22" s="104"/>
      <c r="AB22" s="86">
        <f t="shared" si="3"/>
        <v>0.2</v>
      </c>
      <c r="AC22" s="81"/>
      <c r="AD22" s="88">
        <f t="shared" si="4"/>
        <v>0</v>
      </c>
      <c r="AE22" s="77"/>
      <c r="AF22" s="104"/>
      <c r="AG22" s="86">
        <f t="shared" si="5"/>
        <v>0.3</v>
      </c>
      <c r="AH22" s="81"/>
      <c r="AI22" s="88">
        <f t="shared" si="6"/>
        <v>0</v>
      </c>
      <c r="AJ22" s="77"/>
      <c r="AK22" s="104"/>
      <c r="AL22" s="86">
        <f t="shared" si="7"/>
        <v>0.45</v>
      </c>
      <c r="AM22" s="81"/>
      <c r="AN22" s="88">
        <f t="shared" si="8"/>
        <v>0</v>
      </c>
      <c r="AO22" s="77"/>
      <c r="AP22" s="104"/>
      <c r="AQ22" s="90">
        <f t="shared" si="9"/>
        <v>0.45</v>
      </c>
      <c r="AR22" s="91">
        <f t="shared" si="10"/>
        <v>0</v>
      </c>
      <c r="AS22" s="88">
        <f t="shared" si="11"/>
        <v>0</v>
      </c>
      <c r="AT22" s="104"/>
      <c r="AU22" s="92"/>
    </row>
    <row r="23" spans="1:47" s="93" customFormat="1" ht="88.5" customHeight="1" x14ac:dyDescent="0.25">
      <c r="A23" s="94">
        <v>4</v>
      </c>
      <c r="B23" s="78" t="s">
        <v>47</v>
      </c>
      <c r="C23" s="81" t="s">
        <v>60</v>
      </c>
      <c r="D23" s="77">
        <v>6</v>
      </c>
      <c r="E23" s="95" t="s">
        <v>105</v>
      </c>
      <c r="F23" s="97" t="s">
        <v>75</v>
      </c>
      <c r="G23" s="95" t="s">
        <v>76</v>
      </c>
      <c r="H23" s="95" t="s">
        <v>77</v>
      </c>
      <c r="I23" s="96">
        <v>0.95</v>
      </c>
      <c r="J23" s="97" t="s">
        <v>78</v>
      </c>
      <c r="K23" s="73" t="s">
        <v>53</v>
      </c>
      <c r="L23" s="81">
        <v>0.98</v>
      </c>
      <c r="M23" s="81">
        <v>1</v>
      </c>
      <c r="N23" s="81">
        <v>1</v>
      </c>
      <c r="O23" s="81">
        <v>1</v>
      </c>
      <c r="P23" s="81">
        <f t="shared" si="0"/>
        <v>1</v>
      </c>
      <c r="Q23" s="101" t="s">
        <v>64</v>
      </c>
      <c r="R23" s="102" t="s">
        <v>79</v>
      </c>
      <c r="S23" s="95" t="s">
        <v>80</v>
      </c>
      <c r="T23" s="73" t="s">
        <v>57</v>
      </c>
      <c r="U23" s="103" t="s">
        <v>59</v>
      </c>
      <c r="V23" s="106" t="s">
        <v>81</v>
      </c>
      <c r="W23" s="86">
        <f t="shared" si="1"/>
        <v>0.98</v>
      </c>
      <c r="X23" s="81"/>
      <c r="Y23" s="88">
        <f t="shared" si="2"/>
        <v>0</v>
      </c>
      <c r="Z23" s="77"/>
      <c r="AA23" s="104"/>
      <c r="AB23" s="86">
        <f t="shared" si="3"/>
        <v>1</v>
      </c>
      <c r="AC23" s="81"/>
      <c r="AD23" s="88">
        <f t="shared" si="4"/>
        <v>0</v>
      </c>
      <c r="AE23" s="77"/>
      <c r="AF23" s="104"/>
      <c r="AG23" s="86">
        <f t="shared" si="5"/>
        <v>1</v>
      </c>
      <c r="AH23" s="81"/>
      <c r="AI23" s="88">
        <f t="shared" si="6"/>
        <v>0</v>
      </c>
      <c r="AJ23" s="77"/>
      <c r="AK23" s="104"/>
      <c r="AL23" s="86">
        <f t="shared" si="7"/>
        <v>1</v>
      </c>
      <c r="AM23" s="81"/>
      <c r="AN23" s="88">
        <f t="shared" si="8"/>
        <v>0</v>
      </c>
      <c r="AO23" s="77"/>
      <c r="AP23" s="104"/>
      <c r="AQ23" s="90">
        <f t="shared" si="9"/>
        <v>1</v>
      </c>
      <c r="AR23" s="91">
        <f t="shared" si="10"/>
        <v>0</v>
      </c>
      <c r="AS23" s="88">
        <f t="shared" si="11"/>
        <v>0</v>
      </c>
      <c r="AT23" s="104"/>
      <c r="AU23" s="92"/>
    </row>
    <row r="24" spans="1:47" s="93" customFormat="1" ht="88.5" customHeight="1" x14ac:dyDescent="0.25">
      <c r="A24" s="94">
        <v>4</v>
      </c>
      <c r="B24" s="78" t="s">
        <v>47</v>
      </c>
      <c r="C24" s="81" t="s">
        <v>60</v>
      </c>
      <c r="D24" s="77">
        <v>7</v>
      </c>
      <c r="E24" s="95" t="s">
        <v>82</v>
      </c>
      <c r="F24" s="77" t="s">
        <v>49</v>
      </c>
      <c r="G24" s="95" t="s">
        <v>83</v>
      </c>
      <c r="H24" s="95" t="s">
        <v>84</v>
      </c>
      <c r="I24" s="96">
        <v>1</v>
      </c>
      <c r="J24" s="97" t="s">
        <v>78</v>
      </c>
      <c r="K24" s="73" t="s">
        <v>53</v>
      </c>
      <c r="L24" s="98">
        <v>1</v>
      </c>
      <c r="M24" s="98">
        <v>1</v>
      </c>
      <c r="N24" s="98">
        <v>1</v>
      </c>
      <c r="O24" s="98">
        <v>1</v>
      </c>
      <c r="P24" s="100">
        <f t="shared" si="0"/>
        <v>1</v>
      </c>
      <c r="Q24" s="101" t="s">
        <v>64</v>
      </c>
      <c r="R24" s="102" t="s">
        <v>79</v>
      </c>
      <c r="S24" s="107" t="s">
        <v>85</v>
      </c>
      <c r="T24" s="73" t="s">
        <v>57</v>
      </c>
      <c r="U24" s="103" t="s">
        <v>59</v>
      </c>
      <c r="V24" s="106" t="s">
        <v>86</v>
      </c>
      <c r="W24" s="86">
        <f t="shared" si="1"/>
        <v>1</v>
      </c>
      <c r="X24" s="81"/>
      <c r="Y24" s="88">
        <f t="shared" si="2"/>
        <v>0</v>
      </c>
      <c r="Z24" s="77"/>
      <c r="AA24" s="104"/>
      <c r="AB24" s="86">
        <f t="shared" si="3"/>
        <v>1</v>
      </c>
      <c r="AC24" s="81"/>
      <c r="AD24" s="88">
        <f t="shared" si="4"/>
        <v>0</v>
      </c>
      <c r="AE24" s="77"/>
      <c r="AF24" s="104"/>
      <c r="AG24" s="86">
        <f t="shared" si="5"/>
        <v>1</v>
      </c>
      <c r="AH24" s="81"/>
      <c r="AI24" s="88">
        <f t="shared" si="6"/>
        <v>0</v>
      </c>
      <c r="AJ24" s="77"/>
      <c r="AK24" s="104"/>
      <c r="AL24" s="86">
        <f t="shared" si="7"/>
        <v>1</v>
      </c>
      <c r="AM24" s="81"/>
      <c r="AN24" s="88">
        <f t="shared" si="8"/>
        <v>0</v>
      </c>
      <c r="AO24" s="77"/>
      <c r="AP24" s="104"/>
      <c r="AQ24" s="90">
        <f t="shared" si="9"/>
        <v>1</v>
      </c>
      <c r="AR24" s="91">
        <f t="shared" si="10"/>
        <v>0</v>
      </c>
      <c r="AS24" s="88">
        <f t="shared" si="11"/>
        <v>0</v>
      </c>
      <c r="AT24" s="104"/>
      <c r="AU24" s="92"/>
    </row>
    <row r="25" spans="1:47" s="93" customFormat="1" ht="88.5" customHeight="1" x14ac:dyDescent="0.25">
      <c r="A25" s="94">
        <v>4</v>
      </c>
      <c r="B25" s="78" t="s">
        <v>47</v>
      </c>
      <c r="C25" s="81" t="s">
        <v>60</v>
      </c>
      <c r="D25" s="77">
        <v>8</v>
      </c>
      <c r="E25" s="95" t="s">
        <v>87</v>
      </c>
      <c r="F25" s="77" t="s">
        <v>49</v>
      </c>
      <c r="G25" s="95" t="s">
        <v>88</v>
      </c>
      <c r="H25" s="95" t="s">
        <v>89</v>
      </c>
      <c r="I25" s="96">
        <v>0.95</v>
      </c>
      <c r="J25" s="97" t="s">
        <v>78</v>
      </c>
      <c r="K25" s="73" t="s">
        <v>53</v>
      </c>
      <c r="L25" s="98">
        <v>0.95</v>
      </c>
      <c r="M25" s="98">
        <v>1</v>
      </c>
      <c r="N25" s="98">
        <v>1</v>
      </c>
      <c r="O25" s="98">
        <v>1</v>
      </c>
      <c r="P25" s="100">
        <f t="shared" si="0"/>
        <v>1</v>
      </c>
      <c r="Q25" s="101" t="s">
        <v>64</v>
      </c>
      <c r="R25" s="108" t="s">
        <v>90</v>
      </c>
      <c r="S25" s="95" t="s">
        <v>85</v>
      </c>
      <c r="T25" s="73" t="s">
        <v>57</v>
      </c>
      <c r="U25" s="103" t="s">
        <v>91</v>
      </c>
      <c r="V25" s="106" t="s">
        <v>85</v>
      </c>
      <c r="W25" s="86">
        <f t="shared" si="1"/>
        <v>0.95</v>
      </c>
      <c r="X25" s="81"/>
      <c r="Y25" s="88">
        <f t="shared" si="2"/>
        <v>0</v>
      </c>
      <c r="Z25" s="77"/>
      <c r="AA25" s="104"/>
      <c r="AB25" s="86">
        <f t="shared" si="3"/>
        <v>1</v>
      </c>
      <c r="AC25" s="81"/>
      <c r="AD25" s="88">
        <f t="shared" si="4"/>
        <v>0</v>
      </c>
      <c r="AE25" s="77"/>
      <c r="AF25" s="104"/>
      <c r="AG25" s="86">
        <f t="shared" si="5"/>
        <v>1</v>
      </c>
      <c r="AH25" s="81"/>
      <c r="AI25" s="88">
        <f t="shared" si="6"/>
        <v>0</v>
      </c>
      <c r="AJ25" s="77"/>
      <c r="AK25" s="104"/>
      <c r="AL25" s="86">
        <f t="shared" si="7"/>
        <v>1</v>
      </c>
      <c r="AM25" s="81"/>
      <c r="AN25" s="88">
        <f t="shared" si="8"/>
        <v>0</v>
      </c>
      <c r="AO25" s="77"/>
      <c r="AP25" s="104"/>
      <c r="AQ25" s="90">
        <f t="shared" si="9"/>
        <v>1</v>
      </c>
      <c r="AR25" s="91">
        <f t="shared" si="10"/>
        <v>0</v>
      </c>
      <c r="AS25" s="88">
        <f t="shared" si="11"/>
        <v>0</v>
      </c>
      <c r="AT25" s="104"/>
      <c r="AU25" s="92"/>
    </row>
    <row r="26" spans="1:47" s="93" customFormat="1" ht="88.5" customHeight="1" x14ac:dyDescent="0.25">
      <c r="A26" s="94">
        <v>4</v>
      </c>
      <c r="B26" s="78" t="s">
        <v>47</v>
      </c>
      <c r="C26" s="77" t="s">
        <v>92</v>
      </c>
      <c r="D26" s="77">
        <v>9</v>
      </c>
      <c r="E26" s="109" t="s">
        <v>107</v>
      </c>
      <c r="F26" s="97" t="s">
        <v>75</v>
      </c>
      <c r="G26" s="109" t="s">
        <v>110</v>
      </c>
      <c r="H26" s="109" t="s">
        <v>113</v>
      </c>
      <c r="I26" s="77" t="s">
        <v>93</v>
      </c>
      <c r="J26" s="110" t="s">
        <v>94</v>
      </c>
      <c r="K26" s="109" t="s">
        <v>116</v>
      </c>
      <c r="L26" s="77">
        <v>2</v>
      </c>
      <c r="M26" s="77">
        <v>4</v>
      </c>
      <c r="N26" s="77">
        <v>4</v>
      </c>
      <c r="O26" s="77">
        <v>1</v>
      </c>
      <c r="P26" s="111">
        <f t="shared" ref="P26:P28" si="12">SUM(L26:O26)</f>
        <v>11</v>
      </c>
      <c r="Q26" s="112" t="s">
        <v>64</v>
      </c>
      <c r="R26" s="113" t="s">
        <v>118</v>
      </c>
      <c r="S26" s="109" t="s">
        <v>117</v>
      </c>
      <c r="T26" s="109" t="s">
        <v>95</v>
      </c>
      <c r="U26" s="114" t="s">
        <v>91</v>
      </c>
      <c r="V26" s="115" t="s">
        <v>118</v>
      </c>
      <c r="W26" s="116">
        <f t="shared" si="1"/>
        <v>2</v>
      </c>
      <c r="X26" s="111"/>
      <c r="Y26" s="88">
        <f t="shared" si="2"/>
        <v>0</v>
      </c>
      <c r="Z26" s="77"/>
      <c r="AA26" s="104"/>
      <c r="AB26" s="116">
        <f t="shared" si="3"/>
        <v>4</v>
      </c>
      <c r="AC26" s="111"/>
      <c r="AD26" s="88">
        <f t="shared" si="4"/>
        <v>0</v>
      </c>
      <c r="AE26" s="77"/>
      <c r="AF26" s="104"/>
      <c r="AG26" s="116">
        <f t="shared" si="5"/>
        <v>4</v>
      </c>
      <c r="AH26" s="111"/>
      <c r="AI26" s="88">
        <f t="shared" si="6"/>
        <v>0</v>
      </c>
      <c r="AJ26" s="77"/>
      <c r="AK26" s="104"/>
      <c r="AL26" s="116">
        <f t="shared" si="7"/>
        <v>1</v>
      </c>
      <c r="AM26" s="111"/>
      <c r="AN26" s="88">
        <f t="shared" si="8"/>
        <v>0</v>
      </c>
      <c r="AO26" s="77"/>
      <c r="AP26" s="104"/>
      <c r="AQ26" s="117">
        <f t="shared" si="9"/>
        <v>11</v>
      </c>
      <c r="AR26" s="118">
        <f t="shared" si="10"/>
        <v>0</v>
      </c>
      <c r="AS26" s="88">
        <f t="shared" si="11"/>
        <v>0</v>
      </c>
      <c r="AT26" s="104"/>
      <c r="AU26" s="92"/>
    </row>
    <row r="27" spans="1:47" s="93" customFormat="1" ht="88.5" customHeight="1" x14ac:dyDescent="0.25">
      <c r="A27" s="94">
        <v>4</v>
      </c>
      <c r="B27" s="78" t="s">
        <v>47</v>
      </c>
      <c r="C27" s="77" t="s">
        <v>92</v>
      </c>
      <c r="D27" s="77">
        <v>10</v>
      </c>
      <c r="E27" s="109" t="s">
        <v>108</v>
      </c>
      <c r="F27" s="97" t="s">
        <v>75</v>
      </c>
      <c r="G27" s="109" t="s">
        <v>111</v>
      </c>
      <c r="H27" s="109" t="s">
        <v>114</v>
      </c>
      <c r="I27" s="77" t="s">
        <v>93</v>
      </c>
      <c r="J27" s="110" t="s">
        <v>94</v>
      </c>
      <c r="K27" s="109" t="s">
        <v>116</v>
      </c>
      <c r="L27" s="77">
        <v>3</v>
      </c>
      <c r="M27" s="77">
        <v>4</v>
      </c>
      <c r="N27" s="77">
        <v>5</v>
      </c>
      <c r="O27" s="77">
        <v>3</v>
      </c>
      <c r="P27" s="111">
        <f t="shared" si="12"/>
        <v>15</v>
      </c>
      <c r="Q27" s="112" t="s">
        <v>64</v>
      </c>
      <c r="R27" s="113" t="s">
        <v>118</v>
      </c>
      <c r="S27" s="109" t="s">
        <v>117</v>
      </c>
      <c r="T27" s="109" t="s">
        <v>95</v>
      </c>
      <c r="U27" s="114" t="s">
        <v>91</v>
      </c>
      <c r="V27" s="115" t="s">
        <v>118</v>
      </c>
      <c r="W27" s="116">
        <f t="shared" si="1"/>
        <v>3</v>
      </c>
      <c r="X27" s="111"/>
      <c r="Y27" s="88">
        <f t="shared" si="2"/>
        <v>0</v>
      </c>
      <c r="Z27" s="77"/>
      <c r="AA27" s="104"/>
      <c r="AB27" s="116">
        <f t="shared" si="3"/>
        <v>4</v>
      </c>
      <c r="AC27" s="111"/>
      <c r="AD27" s="88">
        <f t="shared" si="4"/>
        <v>0</v>
      </c>
      <c r="AE27" s="77"/>
      <c r="AF27" s="104"/>
      <c r="AG27" s="116">
        <f t="shared" si="5"/>
        <v>5</v>
      </c>
      <c r="AH27" s="111"/>
      <c r="AI27" s="88">
        <f t="shared" si="6"/>
        <v>0</v>
      </c>
      <c r="AJ27" s="77"/>
      <c r="AK27" s="104"/>
      <c r="AL27" s="116">
        <f t="shared" si="7"/>
        <v>3</v>
      </c>
      <c r="AM27" s="111"/>
      <c r="AN27" s="88">
        <f t="shared" si="8"/>
        <v>0</v>
      </c>
      <c r="AO27" s="77"/>
      <c r="AP27" s="104"/>
      <c r="AQ27" s="117">
        <f t="shared" si="9"/>
        <v>15</v>
      </c>
      <c r="AR27" s="118">
        <f t="shared" si="10"/>
        <v>0</v>
      </c>
      <c r="AS27" s="88">
        <f t="shared" si="11"/>
        <v>0</v>
      </c>
      <c r="AT27" s="104"/>
      <c r="AU27" s="92"/>
    </row>
    <row r="28" spans="1:47" s="93" customFormat="1" ht="88.5" customHeight="1" thickBot="1" x14ac:dyDescent="0.3">
      <c r="A28" s="94">
        <v>4</v>
      </c>
      <c r="B28" s="78" t="s">
        <v>47</v>
      </c>
      <c r="C28" s="77" t="s">
        <v>92</v>
      </c>
      <c r="D28" s="77">
        <v>11</v>
      </c>
      <c r="E28" s="109" t="s">
        <v>109</v>
      </c>
      <c r="F28" s="77" t="s">
        <v>75</v>
      </c>
      <c r="G28" s="109" t="s">
        <v>112</v>
      </c>
      <c r="H28" s="109" t="s">
        <v>115</v>
      </c>
      <c r="I28" s="77" t="s">
        <v>93</v>
      </c>
      <c r="J28" s="110" t="s">
        <v>94</v>
      </c>
      <c r="K28" s="109" t="s">
        <v>116</v>
      </c>
      <c r="L28" s="77">
        <v>2</v>
      </c>
      <c r="M28" s="77">
        <v>3</v>
      </c>
      <c r="N28" s="77">
        <v>3</v>
      </c>
      <c r="O28" s="77">
        <v>1</v>
      </c>
      <c r="P28" s="111">
        <f t="shared" si="12"/>
        <v>9</v>
      </c>
      <c r="Q28" s="112" t="s">
        <v>64</v>
      </c>
      <c r="R28" s="113" t="s">
        <v>118</v>
      </c>
      <c r="S28" s="109" t="s">
        <v>117</v>
      </c>
      <c r="T28" s="109" t="s">
        <v>95</v>
      </c>
      <c r="U28" s="114" t="s">
        <v>91</v>
      </c>
      <c r="V28" s="115" t="s">
        <v>118</v>
      </c>
      <c r="W28" s="116">
        <f t="shared" si="1"/>
        <v>2</v>
      </c>
      <c r="X28" s="111"/>
      <c r="Y28" s="88">
        <f t="shared" si="2"/>
        <v>0</v>
      </c>
      <c r="Z28" s="77"/>
      <c r="AA28" s="104"/>
      <c r="AB28" s="116">
        <f t="shared" si="3"/>
        <v>3</v>
      </c>
      <c r="AC28" s="111"/>
      <c r="AD28" s="88">
        <f t="shared" si="4"/>
        <v>0</v>
      </c>
      <c r="AE28" s="77"/>
      <c r="AF28" s="104"/>
      <c r="AG28" s="116">
        <f t="shared" si="5"/>
        <v>3</v>
      </c>
      <c r="AH28" s="111"/>
      <c r="AI28" s="88">
        <f t="shared" si="6"/>
        <v>0</v>
      </c>
      <c r="AJ28" s="77"/>
      <c r="AK28" s="104"/>
      <c r="AL28" s="116">
        <f t="shared" si="7"/>
        <v>1</v>
      </c>
      <c r="AM28" s="111"/>
      <c r="AN28" s="88">
        <f t="shared" si="8"/>
        <v>0</v>
      </c>
      <c r="AO28" s="77"/>
      <c r="AP28" s="104"/>
      <c r="AQ28" s="117">
        <f t="shared" si="9"/>
        <v>9</v>
      </c>
      <c r="AR28" s="118">
        <f t="shared" si="10"/>
        <v>0</v>
      </c>
      <c r="AS28" s="88">
        <f t="shared" si="11"/>
        <v>0</v>
      </c>
      <c r="AT28" s="104"/>
      <c r="AU28" s="92"/>
    </row>
    <row r="29" spans="1:47" s="34" customFormat="1" ht="16.5" thickBot="1" x14ac:dyDescent="0.3">
      <c r="A29" s="193" t="s">
        <v>96</v>
      </c>
      <c r="B29" s="194"/>
      <c r="C29" s="194"/>
      <c r="D29" s="194"/>
      <c r="E29" s="195"/>
      <c r="F29" s="63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5"/>
      <c r="W29" s="196"/>
      <c r="X29" s="197"/>
      <c r="Y29" s="31">
        <f>AVERAGE(Y18:Y28)</f>
        <v>0</v>
      </c>
      <c r="Z29" s="198"/>
      <c r="AA29" s="199"/>
      <c r="AB29" s="200"/>
      <c r="AC29" s="197"/>
      <c r="AD29" s="31">
        <f>AVERAGE(AD18:AD28)</f>
        <v>0</v>
      </c>
      <c r="AE29" s="198"/>
      <c r="AF29" s="199"/>
      <c r="AG29" s="200"/>
      <c r="AH29" s="197"/>
      <c r="AI29" s="31">
        <f>AVERAGE(AI18:AI28)</f>
        <v>0</v>
      </c>
      <c r="AJ29" s="198"/>
      <c r="AK29" s="199"/>
      <c r="AL29" s="201"/>
      <c r="AM29" s="202"/>
      <c r="AN29" s="31">
        <f>AVERAGE(AN18:AN28)</f>
        <v>0</v>
      </c>
      <c r="AO29" s="198"/>
      <c r="AP29" s="199"/>
      <c r="AQ29" s="200"/>
      <c r="AR29" s="197"/>
      <c r="AS29" s="31">
        <f>AVERAGE(AS18:AS28)</f>
        <v>0</v>
      </c>
      <c r="AT29" s="32"/>
      <c r="AU29" s="33"/>
    </row>
    <row r="30" spans="1:47" s="48" customFormat="1" ht="90" x14ac:dyDescent="0.25">
      <c r="A30" s="35">
        <v>7</v>
      </c>
      <c r="B30" s="36" t="s">
        <v>97</v>
      </c>
      <c r="C30" s="37" t="s">
        <v>119</v>
      </c>
      <c r="D30" s="35" t="s">
        <v>120</v>
      </c>
      <c r="E30" s="36" t="s">
        <v>121</v>
      </c>
      <c r="F30" s="36" t="s">
        <v>122</v>
      </c>
      <c r="G30" s="36" t="s">
        <v>123</v>
      </c>
      <c r="H30" s="36" t="s">
        <v>124</v>
      </c>
      <c r="I30" s="119" t="s">
        <v>125</v>
      </c>
      <c r="J30" s="36" t="s">
        <v>126</v>
      </c>
      <c r="K30" s="36" t="s">
        <v>127</v>
      </c>
      <c r="L30" s="38" t="s">
        <v>128</v>
      </c>
      <c r="M30" s="120">
        <v>0.8</v>
      </c>
      <c r="N30" s="38" t="s">
        <v>128</v>
      </c>
      <c r="O30" s="120">
        <v>0.8</v>
      </c>
      <c r="P30" s="121">
        <v>0.8</v>
      </c>
      <c r="Q30" s="39" t="s">
        <v>64</v>
      </c>
      <c r="R30" s="40" t="s">
        <v>129</v>
      </c>
      <c r="S30" s="36" t="s">
        <v>130</v>
      </c>
      <c r="T30" s="36" t="s">
        <v>131</v>
      </c>
      <c r="U30" s="41" t="s">
        <v>132</v>
      </c>
      <c r="V30" s="42" t="s">
        <v>133</v>
      </c>
      <c r="W30" s="43" t="str">
        <f>L30</f>
        <v>No programada</v>
      </c>
      <c r="X30" s="38"/>
      <c r="Y30" s="44">
        <v>0</v>
      </c>
      <c r="Z30" s="38"/>
      <c r="AA30" s="45"/>
      <c r="AB30" s="122">
        <f>M30</f>
        <v>0.8</v>
      </c>
      <c r="AC30" s="38"/>
      <c r="AD30" s="44">
        <v>0</v>
      </c>
      <c r="AE30" s="38"/>
      <c r="AF30" s="45"/>
      <c r="AG30" s="43" t="str">
        <f>N30</f>
        <v>No programada</v>
      </c>
      <c r="AH30" s="38"/>
      <c r="AI30" s="44">
        <v>0</v>
      </c>
      <c r="AJ30" s="38"/>
      <c r="AK30" s="45"/>
      <c r="AL30" s="122">
        <f>P30</f>
        <v>0.8</v>
      </c>
      <c r="AM30" s="38"/>
      <c r="AN30" s="44">
        <v>0</v>
      </c>
      <c r="AO30" s="38"/>
      <c r="AP30" s="45"/>
      <c r="AQ30" s="123">
        <f>P30</f>
        <v>0.8</v>
      </c>
      <c r="AR30" s="46"/>
      <c r="AS30" s="30">
        <f t="shared" ref="AS30:AS35" si="13">IFERROR((AR30/AQ30),0)</f>
        <v>0</v>
      </c>
      <c r="AT30" s="45"/>
      <c r="AU30" s="47"/>
    </row>
    <row r="31" spans="1:47" s="53" customFormat="1" ht="105" x14ac:dyDescent="0.3">
      <c r="A31" s="49">
        <v>7</v>
      </c>
      <c r="B31" s="50" t="s">
        <v>97</v>
      </c>
      <c r="C31" s="37" t="s">
        <v>119</v>
      </c>
      <c r="D31" s="49" t="s">
        <v>134</v>
      </c>
      <c r="E31" s="50" t="s">
        <v>135</v>
      </c>
      <c r="F31" s="50" t="s">
        <v>122</v>
      </c>
      <c r="G31" s="50" t="s">
        <v>136</v>
      </c>
      <c r="H31" s="50" t="s">
        <v>137</v>
      </c>
      <c r="I31" s="50" t="s">
        <v>138</v>
      </c>
      <c r="J31" s="50" t="s">
        <v>126</v>
      </c>
      <c r="K31" s="50" t="s">
        <v>139</v>
      </c>
      <c r="L31" s="120">
        <v>1</v>
      </c>
      <c r="M31" s="120">
        <v>1</v>
      </c>
      <c r="N31" s="120">
        <v>1</v>
      </c>
      <c r="O31" s="120">
        <v>1</v>
      </c>
      <c r="P31" s="121">
        <v>1</v>
      </c>
      <c r="Q31" s="51" t="s">
        <v>64</v>
      </c>
      <c r="R31" s="52" t="s">
        <v>140</v>
      </c>
      <c r="S31" s="50" t="s">
        <v>141</v>
      </c>
      <c r="T31" s="36" t="s">
        <v>131</v>
      </c>
      <c r="U31" s="41" t="s">
        <v>142</v>
      </c>
      <c r="V31" s="51" t="s">
        <v>143</v>
      </c>
      <c r="W31" s="124">
        <f t="shared" ref="W31:W35" si="14">L31</f>
        <v>1</v>
      </c>
      <c r="X31" s="38"/>
      <c r="Y31" s="44">
        <v>0</v>
      </c>
      <c r="Z31" s="38"/>
      <c r="AA31" s="45"/>
      <c r="AB31" s="122">
        <f t="shared" ref="AB31:AB35" si="15">M31</f>
        <v>1</v>
      </c>
      <c r="AC31" s="38"/>
      <c r="AD31" s="44">
        <v>0</v>
      </c>
      <c r="AE31" s="38"/>
      <c r="AF31" s="45"/>
      <c r="AG31" s="125">
        <f t="shared" ref="AG31:AG35" si="16">N31</f>
        <v>1</v>
      </c>
      <c r="AH31" s="38"/>
      <c r="AI31" s="44">
        <v>0</v>
      </c>
      <c r="AJ31" s="38"/>
      <c r="AK31" s="45"/>
      <c r="AL31" s="122">
        <f t="shared" ref="AL31:AL35" si="17">P31</f>
        <v>1</v>
      </c>
      <c r="AM31" s="38"/>
      <c r="AN31" s="44">
        <v>0</v>
      </c>
      <c r="AO31" s="38"/>
      <c r="AP31" s="45"/>
      <c r="AQ31" s="123">
        <f t="shared" ref="AQ31:AQ35" si="18">P31</f>
        <v>1</v>
      </c>
      <c r="AR31" s="46"/>
      <c r="AS31" s="30">
        <f t="shared" si="13"/>
        <v>0</v>
      </c>
      <c r="AT31" s="45"/>
      <c r="AU31" s="47"/>
    </row>
    <row r="32" spans="1:47" s="53" customFormat="1" ht="105" x14ac:dyDescent="0.3">
      <c r="A32" s="49">
        <v>7</v>
      </c>
      <c r="B32" s="50" t="s">
        <v>97</v>
      </c>
      <c r="C32" s="37" t="s">
        <v>144</v>
      </c>
      <c r="D32" s="49" t="s">
        <v>145</v>
      </c>
      <c r="E32" s="50" t="s">
        <v>146</v>
      </c>
      <c r="F32" s="50" t="s">
        <v>122</v>
      </c>
      <c r="G32" s="50" t="s">
        <v>147</v>
      </c>
      <c r="H32" s="50" t="s">
        <v>148</v>
      </c>
      <c r="I32" s="50" t="s">
        <v>138</v>
      </c>
      <c r="J32" s="50" t="s">
        <v>126</v>
      </c>
      <c r="K32" s="50" t="s">
        <v>149</v>
      </c>
      <c r="L32" s="38" t="s">
        <v>128</v>
      </c>
      <c r="M32" s="120">
        <v>1</v>
      </c>
      <c r="N32" s="120">
        <v>1</v>
      </c>
      <c r="O32" s="120">
        <v>1</v>
      </c>
      <c r="P32" s="121">
        <v>1</v>
      </c>
      <c r="Q32" s="126" t="s">
        <v>64</v>
      </c>
      <c r="R32" s="52" t="s">
        <v>150</v>
      </c>
      <c r="S32" s="50" t="s">
        <v>151</v>
      </c>
      <c r="T32" s="36" t="s">
        <v>131</v>
      </c>
      <c r="U32" s="41" t="s">
        <v>152</v>
      </c>
      <c r="V32" s="51" t="s">
        <v>153</v>
      </c>
      <c r="W32" s="43" t="str">
        <f t="shared" si="14"/>
        <v>No programada</v>
      </c>
      <c r="X32" s="38"/>
      <c r="Y32" s="44">
        <v>0</v>
      </c>
      <c r="Z32" s="38"/>
      <c r="AA32" s="45"/>
      <c r="AB32" s="122">
        <f t="shared" si="15"/>
        <v>1</v>
      </c>
      <c r="AC32" s="38"/>
      <c r="AD32" s="44">
        <v>0</v>
      </c>
      <c r="AE32" s="38"/>
      <c r="AF32" s="45"/>
      <c r="AG32" s="125">
        <f t="shared" si="16"/>
        <v>1</v>
      </c>
      <c r="AH32" s="38"/>
      <c r="AI32" s="44">
        <v>0</v>
      </c>
      <c r="AJ32" s="38"/>
      <c r="AK32" s="45"/>
      <c r="AL32" s="122">
        <f t="shared" si="17"/>
        <v>1</v>
      </c>
      <c r="AM32" s="38"/>
      <c r="AN32" s="44">
        <v>0</v>
      </c>
      <c r="AO32" s="38"/>
      <c r="AP32" s="45"/>
      <c r="AQ32" s="123">
        <f t="shared" si="18"/>
        <v>1</v>
      </c>
      <c r="AR32" s="46"/>
      <c r="AS32" s="30">
        <f t="shared" si="13"/>
        <v>0</v>
      </c>
      <c r="AT32" s="45"/>
      <c r="AU32" s="47"/>
    </row>
    <row r="33" spans="1:49" s="53" customFormat="1" ht="105" x14ac:dyDescent="0.3">
      <c r="A33" s="49">
        <v>7</v>
      </c>
      <c r="B33" s="50" t="s">
        <v>97</v>
      </c>
      <c r="C33" s="37" t="s">
        <v>119</v>
      </c>
      <c r="D33" s="49" t="s">
        <v>154</v>
      </c>
      <c r="E33" s="50" t="s">
        <v>155</v>
      </c>
      <c r="F33" s="50" t="s">
        <v>122</v>
      </c>
      <c r="G33" s="50" t="s">
        <v>156</v>
      </c>
      <c r="H33" s="50" t="s">
        <v>157</v>
      </c>
      <c r="I33" s="50" t="s">
        <v>138</v>
      </c>
      <c r="J33" s="50" t="s">
        <v>126</v>
      </c>
      <c r="K33" s="50" t="s">
        <v>158</v>
      </c>
      <c r="L33" s="38" t="s">
        <v>128</v>
      </c>
      <c r="M33" s="120">
        <v>1</v>
      </c>
      <c r="N33" s="38" t="s">
        <v>128</v>
      </c>
      <c r="O33" s="120">
        <v>1</v>
      </c>
      <c r="P33" s="121">
        <v>1</v>
      </c>
      <c r="Q33" s="126" t="s">
        <v>64</v>
      </c>
      <c r="R33" s="52" t="s">
        <v>159</v>
      </c>
      <c r="S33" s="50" t="s">
        <v>160</v>
      </c>
      <c r="T33" s="36" t="s">
        <v>131</v>
      </c>
      <c r="U33" s="41" t="s">
        <v>142</v>
      </c>
      <c r="V33" s="51" t="s">
        <v>160</v>
      </c>
      <c r="W33" s="43" t="str">
        <f t="shared" si="14"/>
        <v>No programada</v>
      </c>
      <c r="X33" s="38"/>
      <c r="Y33" s="44">
        <v>0</v>
      </c>
      <c r="Z33" s="38"/>
      <c r="AA33" s="45"/>
      <c r="AB33" s="122">
        <f t="shared" si="15"/>
        <v>1</v>
      </c>
      <c r="AC33" s="38"/>
      <c r="AD33" s="44">
        <v>0</v>
      </c>
      <c r="AE33" s="38"/>
      <c r="AF33" s="45"/>
      <c r="AG33" s="43" t="str">
        <f t="shared" si="16"/>
        <v>No programada</v>
      </c>
      <c r="AH33" s="38"/>
      <c r="AI33" s="44">
        <v>0</v>
      </c>
      <c r="AJ33" s="38"/>
      <c r="AK33" s="45"/>
      <c r="AL33" s="122">
        <f t="shared" si="17"/>
        <v>1</v>
      </c>
      <c r="AM33" s="38"/>
      <c r="AN33" s="44">
        <v>0</v>
      </c>
      <c r="AO33" s="38"/>
      <c r="AP33" s="45"/>
      <c r="AQ33" s="123">
        <f t="shared" si="18"/>
        <v>1</v>
      </c>
      <c r="AR33" s="46"/>
      <c r="AS33" s="30">
        <f t="shared" si="13"/>
        <v>0</v>
      </c>
      <c r="AT33" s="45"/>
      <c r="AU33" s="47"/>
    </row>
    <row r="34" spans="1:49" s="53" customFormat="1" ht="118.5" customHeight="1" x14ac:dyDescent="0.3">
      <c r="A34" s="49">
        <v>5</v>
      </c>
      <c r="B34" s="50" t="s">
        <v>161</v>
      </c>
      <c r="C34" s="37" t="s">
        <v>162</v>
      </c>
      <c r="D34" s="49" t="s">
        <v>163</v>
      </c>
      <c r="E34" s="50" t="s">
        <v>164</v>
      </c>
      <c r="F34" s="50" t="s">
        <v>122</v>
      </c>
      <c r="G34" s="50" t="s">
        <v>165</v>
      </c>
      <c r="H34" s="50" t="s">
        <v>166</v>
      </c>
      <c r="I34" s="50" t="s">
        <v>138</v>
      </c>
      <c r="J34" s="50" t="s">
        <v>52</v>
      </c>
      <c r="K34" s="50" t="s">
        <v>165</v>
      </c>
      <c r="L34" s="120">
        <v>0.33</v>
      </c>
      <c r="M34" s="120">
        <v>0.67</v>
      </c>
      <c r="N34" s="120">
        <v>0.84</v>
      </c>
      <c r="O34" s="120">
        <v>1</v>
      </c>
      <c r="P34" s="121">
        <v>1</v>
      </c>
      <c r="Q34" s="126" t="s">
        <v>64</v>
      </c>
      <c r="R34" s="52" t="s">
        <v>167</v>
      </c>
      <c r="S34" s="50" t="s">
        <v>168</v>
      </c>
      <c r="T34" s="36" t="s">
        <v>131</v>
      </c>
      <c r="U34" s="41" t="s">
        <v>169</v>
      </c>
      <c r="V34" s="51" t="s">
        <v>170</v>
      </c>
      <c r="W34" s="124">
        <f t="shared" si="14"/>
        <v>0.33</v>
      </c>
      <c r="X34" s="38"/>
      <c r="Y34" s="44">
        <v>0</v>
      </c>
      <c r="Z34" s="38"/>
      <c r="AA34" s="45"/>
      <c r="AB34" s="122">
        <f t="shared" si="15"/>
        <v>0.67</v>
      </c>
      <c r="AC34" s="38"/>
      <c r="AD34" s="44">
        <v>0</v>
      </c>
      <c r="AE34" s="38"/>
      <c r="AF34" s="45"/>
      <c r="AG34" s="125">
        <f t="shared" si="16"/>
        <v>0.84</v>
      </c>
      <c r="AH34" s="38"/>
      <c r="AI34" s="44">
        <v>0</v>
      </c>
      <c r="AJ34" s="38"/>
      <c r="AK34" s="45"/>
      <c r="AL34" s="122">
        <f t="shared" si="17"/>
        <v>1</v>
      </c>
      <c r="AM34" s="38"/>
      <c r="AN34" s="44">
        <v>0</v>
      </c>
      <c r="AO34" s="38"/>
      <c r="AP34" s="45"/>
      <c r="AQ34" s="123">
        <f t="shared" si="18"/>
        <v>1</v>
      </c>
      <c r="AR34" s="46"/>
      <c r="AS34" s="30">
        <f t="shared" si="13"/>
        <v>0</v>
      </c>
      <c r="AT34" s="45"/>
      <c r="AU34" s="47"/>
    </row>
    <row r="35" spans="1:49" ht="138.75" customHeight="1" thickBot="1" x14ac:dyDescent="0.3">
      <c r="A35" s="49">
        <v>5</v>
      </c>
      <c r="B35" s="50" t="s">
        <v>161</v>
      </c>
      <c r="C35" s="37" t="s">
        <v>162</v>
      </c>
      <c r="D35" s="49" t="s">
        <v>171</v>
      </c>
      <c r="E35" s="50" t="s">
        <v>172</v>
      </c>
      <c r="F35" s="50" t="s">
        <v>122</v>
      </c>
      <c r="G35" s="50" t="s">
        <v>165</v>
      </c>
      <c r="H35" s="50" t="s">
        <v>173</v>
      </c>
      <c r="I35" s="50" t="s">
        <v>174</v>
      </c>
      <c r="J35" s="50" t="s">
        <v>52</v>
      </c>
      <c r="K35" s="50" t="s">
        <v>165</v>
      </c>
      <c r="L35" s="120">
        <v>0.2</v>
      </c>
      <c r="M35" s="120">
        <v>0.4</v>
      </c>
      <c r="N35" s="120">
        <v>0.6</v>
      </c>
      <c r="O35" s="120">
        <v>0.8</v>
      </c>
      <c r="P35" s="121">
        <v>0.8</v>
      </c>
      <c r="Q35" s="54" t="s">
        <v>64</v>
      </c>
      <c r="R35" s="52" t="s">
        <v>167</v>
      </c>
      <c r="S35" s="50" t="s">
        <v>170</v>
      </c>
      <c r="T35" s="36" t="s">
        <v>131</v>
      </c>
      <c r="U35" s="41" t="s">
        <v>169</v>
      </c>
      <c r="V35" s="51" t="s">
        <v>170</v>
      </c>
      <c r="W35" s="124">
        <f t="shared" si="14"/>
        <v>0.2</v>
      </c>
      <c r="X35" s="38"/>
      <c r="Y35" s="44">
        <v>0</v>
      </c>
      <c r="Z35" s="38"/>
      <c r="AA35" s="45"/>
      <c r="AB35" s="122">
        <f t="shared" si="15"/>
        <v>0.4</v>
      </c>
      <c r="AC35" s="38"/>
      <c r="AD35" s="44">
        <v>0</v>
      </c>
      <c r="AE35" s="38"/>
      <c r="AF35" s="45"/>
      <c r="AG35" s="125">
        <f t="shared" si="16"/>
        <v>0.6</v>
      </c>
      <c r="AH35" s="38"/>
      <c r="AI35" s="44">
        <v>0</v>
      </c>
      <c r="AJ35" s="38"/>
      <c r="AK35" s="45"/>
      <c r="AL35" s="122">
        <f t="shared" si="17"/>
        <v>0.8</v>
      </c>
      <c r="AM35" s="38"/>
      <c r="AN35" s="44">
        <v>0</v>
      </c>
      <c r="AO35" s="38"/>
      <c r="AP35" s="45"/>
      <c r="AQ35" s="123">
        <f t="shared" si="18"/>
        <v>0.8</v>
      </c>
      <c r="AR35" s="46"/>
      <c r="AS35" s="30">
        <f t="shared" si="13"/>
        <v>0</v>
      </c>
      <c r="AT35" s="45"/>
      <c r="AU35" s="47"/>
    </row>
    <row r="36" spans="1:49" ht="16.5" thickBot="1" x14ac:dyDescent="0.3">
      <c r="A36" s="235" t="s">
        <v>98</v>
      </c>
      <c r="B36" s="236"/>
      <c r="C36" s="236"/>
      <c r="D36" s="236"/>
      <c r="E36" s="237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1"/>
      <c r="W36" s="238"/>
      <c r="X36" s="239"/>
      <c r="Y36" s="55">
        <f>AVERAGE(Y30:Y35)</f>
        <v>0</v>
      </c>
      <c r="Z36" s="240"/>
      <c r="AA36" s="241"/>
      <c r="AB36" s="242"/>
      <c r="AC36" s="239"/>
      <c r="AD36" s="55">
        <f>AVERAGE(AD30:AD35)</f>
        <v>0</v>
      </c>
      <c r="AE36" s="240"/>
      <c r="AF36" s="241"/>
      <c r="AG36" s="242"/>
      <c r="AH36" s="239"/>
      <c r="AI36" s="55">
        <f>AVERAGE(AI30:AI35)</f>
        <v>0</v>
      </c>
      <c r="AJ36" s="240"/>
      <c r="AK36" s="241"/>
      <c r="AL36" s="242"/>
      <c r="AM36" s="239"/>
      <c r="AN36" s="55">
        <f>AVERAGE(AN30:AN35)</f>
        <v>0</v>
      </c>
      <c r="AO36" s="240"/>
      <c r="AP36" s="241"/>
      <c r="AQ36" s="242"/>
      <c r="AR36" s="239"/>
      <c r="AS36" s="55">
        <f>AVERAGE(AS30:AS35)</f>
        <v>0</v>
      </c>
      <c r="AT36" s="56"/>
      <c r="AU36" s="57"/>
    </row>
    <row r="37" spans="1:49" ht="19.5" thickBot="1" x14ac:dyDescent="0.35">
      <c r="A37" s="226" t="s">
        <v>99</v>
      </c>
      <c r="B37" s="227"/>
      <c r="C37" s="227"/>
      <c r="D37" s="227"/>
      <c r="E37" s="228"/>
      <c r="F37" s="66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8"/>
      <c r="W37" s="229"/>
      <c r="X37" s="230"/>
      <c r="Y37" s="58">
        <f>+((Y29*80%)+(Y36*20%))</f>
        <v>0</v>
      </c>
      <c r="Z37" s="231"/>
      <c r="AA37" s="232"/>
      <c r="AB37" s="233"/>
      <c r="AC37" s="234"/>
      <c r="AD37" s="58">
        <f>+((AD29*80%)+(AD36*20%))</f>
        <v>0</v>
      </c>
      <c r="AE37" s="231"/>
      <c r="AF37" s="232"/>
      <c r="AG37" s="233"/>
      <c r="AH37" s="234"/>
      <c r="AI37" s="58">
        <f>+((AI29*80%)+(AI36*20%))</f>
        <v>0</v>
      </c>
      <c r="AJ37" s="231"/>
      <c r="AK37" s="232"/>
      <c r="AL37" s="233"/>
      <c r="AM37" s="234"/>
      <c r="AN37" s="58">
        <f>+((AN29*80%)+(AN36*20%))</f>
        <v>0</v>
      </c>
      <c r="AO37" s="231"/>
      <c r="AP37" s="232"/>
      <c r="AQ37" s="233"/>
      <c r="AR37" s="234"/>
      <c r="AS37" s="58">
        <f>+((AS29*80%)+(AS36*20%))</f>
        <v>0</v>
      </c>
      <c r="AT37" s="59"/>
      <c r="AU37" s="60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6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5">
      <c r="A39" s="1"/>
      <c r="B39" s="1"/>
      <c r="C39" s="1"/>
      <c r="D39" s="1"/>
      <c r="E39" s="6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</sheetData>
  <mergeCells count="95">
    <mergeCell ref="G11:H11"/>
    <mergeCell ref="I11:M11"/>
    <mergeCell ref="G7:H7"/>
    <mergeCell ref="G8:H8"/>
    <mergeCell ref="G9:H9"/>
    <mergeCell ref="G12:H12"/>
    <mergeCell ref="AL37:AM37"/>
    <mergeCell ref="AG37:AH37"/>
    <mergeCell ref="AJ37:AK37"/>
    <mergeCell ref="AB15:AF16"/>
    <mergeCell ref="AG15:AK16"/>
    <mergeCell ref="AL15:AP16"/>
    <mergeCell ref="I9:M9"/>
    <mergeCell ref="I12:M12"/>
    <mergeCell ref="G10:H10"/>
    <mergeCell ref="I10:M10"/>
    <mergeCell ref="AO37:AP37"/>
    <mergeCell ref="AQ37:AR37"/>
    <mergeCell ref="AL36:AM36"/>
    <mergeCell ref="AO36:AP36"/>
    <mergeCell ref="AQ36:AR36"/>
    <mergeCell ref="AO29:AP29"/>
    <mergeCell ref="AQ29:AR29"/>
    <mergeCell ref="A36:E36"/>
    <mergeCell ref="W36:X36"/>
    <mergeCell ref="Z36:AA36"/>
    <mergeCell ref="AB36:AC36"/>
    <mergeCell ref="AE36:AF36"/>
    <mergeCell ref="AG36:AH36"/>
    <mergeCell ref="AJ36:AK36"/>
    <mergeCell ref="A37:E37"/>
    <mergeCell ref="W37:X37"/>
    <mergeCell ref="Z37:AA37"/>
    <mergeCell ref="AB37:AC37"/>
    <mergeCell ref="AE37:AF37"/>
    <mergeCell ref="AQ15:AT16"/>
    <mergeCell ref="A29:E29"/>
    <mergeCell ref="W29:X29"/>
    <mergeCell ref="Z29:AA29"/>
    <mergeCell ref="AB29:AC29"/>
    <mergeCell ref="AE29:AF29"/>
    <mergeCell ref="AG29:AH29"/>
    <mergeCell ref="AJ29:AK29"/>
    <mergeCell ref="AL29:AM29"/>
    <mergeCell ref="R14:V16"/>
    <mergeCell ref="W14:AA14"/>
    <mergeCell ref="AB14:AF14"/>
    <mergeCell ref="AG14:AK14"/>
    <mergeCell ref="AL14:AP14"/>
    <mergeCell ref="AQ14:AT14"/>
    <mergeCell ref="W15:AA16"/>
    <mergeCell ref="A14:B16"/>
    <mergeCell ref="C14:C17"/>
    <mergeCell ref="D14:F16"/>
    <mergeCell ref="G14:Q16"/>
    <mergeCell ref="AV1:AV2"/>
    <mergeCell ref="AK1:AK2"/>
    <mergeCell ref="AL1:AL2"/>
    <mergeCell ref="AM1:AM2"/>
    <mergeCell ref="AN1:AN2"/>
    <mergeCell ref="AO1:AO2"/>
    <mergeCell ref="AD1:AD2"/>
    <mergeCell ref="AE1:AE2"/>
    <mergeCell ref="AF1:AF2"/>
    <mergeCell ref="AG1:AG2"/>
    <mergeCell ref="AH1:AH2"/>
    <mergeCell ref="AI1:AI2"/>
    <mergeCell ref="AW1:AW2"/>
    <mergeCell ref="A2:M2"/>
    <mergeCell ref="A3:R3"/>
    <mergeCell ref="A4:R4"/>
    <mergeCell ref="A6:B12"/>
    <mergeCell ref="C6:E12"/>
    <mergeCell ref="F6:M6"/>
    <mergeCell ref="I7:M7"/>
    <mergeCell ref="I8:M8"/>
    <mergeCell ref="AP1:AP2"/>
    <mergeCell ref="AQ1:AQ2"/>
    <mergeCell ref="AR1:AR2"/>
    <mergeCell ref="AS1:AS2"/>
    <mergeCell ref="AT1:AT2"/>
    <mergeCell ref="AU1:AU2"/>
    <mergeCell ref="AJ1:AJ2"/>
    <mergeCell ref="AC1:AC2"/>
    <mergeCell ref="A1:M1"/>
    <mergeCell ref="N1:R2"/>
    <mergeCell ref="S1:S2"/>
    <mergeCell ref="T1:T2"/>
    <mergeCell ref="U1:U2"/>
    <mergeCell ref="V1:V2"/>
    <mergeCell ref="X1:X2"/>
    <mergeCell ref="Y1:Y2"/>
    <mergeCell ref="Z1:Z2"/>
    <mergeCell ref="AA1:AA2"/>
    <mergeCell ref="AB1:AB2"/>
  </mergeCells>
  <dataValidations count="1">
    <dataValidation allowBlank="1" showInputMessage="1" showErrorMessage="1" error="Escriba un texto " promptTitle="Cualquier contenido" sqref="F23 F26:F27" xr:uid="{7601E978-735A-419A-989B-FE7BD4F6EA56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6DF3B08D03B34B91F992FA5829B101" ma:contentTypeVersion="13" ma:contentTypeDescription="Crear nuevo documento." ma:contentTypeScope="" ma:versionID="cc955f964cef0544bbbbbbae69fb9f1f">
  <xsd:schema xmlns:xsd="http://www.w3.org/2001/XMLSchema" xmlns:xs="http://www.w3.org/2001/XMLSchema" xmlns:p="http://schemas.microsoft.com/office/2006/metadata/properties" xmlns:ns3="918d46ae-bc80-4b93-8345-0c7a35c27299" xmlns:ns4="5074ac74-b766-45bb-bfb7-2b9c165faf29" targetNamespace="http://schemas.microsoft.com/office/2006/metadata/properties" ma:root="true" ma:fieldsID="52adc75e7b8f0af577385e638f7f2ee5" ns3:_="" ns4:_="">
    <xsd:import namespace="918d46ae-bc80-4b93-8345-0c7a35c27299"/>
    <xsd:import namespace="5074ac74-b766-45bb-bfb7-2b9c165fa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d46ae-bc80-4b93-8345-0c7a35c272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4ac74-b766-45bb-bfb7-2b9c165faf2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348804-F9F2-4846-BA87-C2B128F46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7369E-AE28-4DD1-97BD-D1E092F04384}">
  <ds:schemaRefs>
    <ds:schemaRef ds:uri="5074ac74-b766-45bb-bfb7-2b9c165faf29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918d46ae-bc80-4b93-8345-0c7a35c2729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201A0DD-42A1-4B91-BE5F-8433EFB5A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d46ae-bc80-4b93-8345-0c7a35c27299"/>
    <ds:schemaRef ds:uri="5074ac74-b766-45bb-bfb7-2b9c165fa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Niño González</dc:creator>
  <cp:lastModifiedBy>Camilo Bautista Beltran</cp:lastModifiedBy>
  <dcterms:created xsi:type="dcterms:W3CDTF">2021-12-02T18:50:00Z</dcterms:created>
  <dcterms:modified xsi:type="dcterms:W3CDTF">2022-03-10T21:10:54Z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0x010100376DF3B08D03B34B91F992FA5829B101</vt:lpwstr>
  </property>
</Properties>
</file>