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C:\Users\Sumapaz\Desktop\"/>
    </mc:Choice>
  </mc:AlternateContent>
  <xr:revisionPtr revIDLastSave="0" documentId="8_{FE66B55F-F4E1-4470-8E89-14A364303116}" xr6:coauthVersionLast="36" xr6:coauthVersionMax="36" xr10:uidLastSave="{00000000-0000-0000-0000-000000000000}"/>
  <bookViews>
    <workbookView xWindow="0" yWindow="0" windowWidth="30720" windowHeight="11700" xr2:uid="{DC2B211D-F305-4D6B-B81E-B39D6A76FDF0}"/>
  </bookViews>
  <sheets>
    <sheet name="MATRIZ 2022"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33" i="1" l="1"/>
  <c r="CD233" i="1"/>
  <c r="D233" i="1" s="1"/>
  <c r="CA233" i="1"/>
  <c r="BZ233" i="1"/>
  <c r="BE233" i="1"/>
  <c r="BA233" i="1"/>
  <c r="BB233" i="1" s="1"/>
  <c r="BC233" i="1" s="1"/>
  <c r="AG233" i="1"/>
  <c r="AF233" i="1"/>
  <c r="AE233" i="1"/>
  <c r="CE232" i="1"/>
  <c r="CD232" i="1"/>
  <c r="D232" i="1" s="1"/>
  <c r="CA232" i="1"/>
  <c r="BZ232" i="1"/>
  <c r="BE232" i="1"/>
  <c r="BA232" i="1"/>
  <c r="BB232" i="1" s="1"/>
  <c r="BC232" i="1" s="1"/>
  <c r="CE231" i="1"/>
  <c r="CD231" i="1"/>
  <c r="D231" i="1" s="1"/>
  <c r="CA231" i="1"/>
  <c r="BZ231" i="1"/>
  <c r="BE231" i="1"/>
  <c r="BA231" i="1"/>
  <c r="BB231" i="1" s="1"/>
  <c r="BC231" i="1" s="1"/>
  <c r="AG231" i="1"/>
  <c r="AF231" i="1"/>
  <c r="AE231" i="1"/>
  <c r="CE230" i="1"/>
  <c r="CD230" i="1"/>
  <c r="D230" i="1" s="1"/>
  <c r="CA230" i="1"/>
  <c r="BZ230" i="1"/>
  <c r="BE230" i="1"/>
  <c r="BA230" i="1"/>
  <c r="BB230" i="1" s="1"/>
  <c r="BC230" i="1" s="1"/>
  <c r="AG230" i="1"/>
  <c r="AF230" i="1"/>
  <c r="AE230" i="1"/>
  <c r="CE229" i="1"/>
  <c r="CD229" i="1"/>
  <c r="D229" i="1" s="1"/>
  <c r="CA229" i="1"/>
  <c r="BZ229" i="1"/>
  <c r="BE229" i="1"/>
  <c r="BB229" i="1"/>
  <c r="BC229" i="1" s="1"/>
  <c r="BA229" i="1"/>
  <c r="AG229" i="1"/>
  <c r="AF229" i="1"/>
  <c r="AE229" i="1"/>
  <c r="CE228" i="1"/>
  <c r="CD228" i="1"/>
  <c r="D228" i="1" s="1"/>
  <c r="CA228" i="1"/>
  <c r="BZ228" i="1"/>
  <c r="BE228" i="1"/>
  <c r="BB228" i="1"/>
  <c r="BC228" i="1" s="1"/>
  <c r="BA228" i="1"/>
  <c r="AG228" i="1"/>
  <c r="AF228" i="1"/>
  <c r="AE228" i="1"/>
  <c r="CE227" i="1"/>
  <c r="CD227" i="1"/>
  <c r="D227" i="1" s="1"/>
  <c r="CA227" i="1"/>
  <c r="BZ227" i="1"/>
  <c r="BE227" i="1"/>
  <c r="BB227" i="1"/>
  <c r="BC227" i="1" s="1"/>
  <c r="BA227" i="1"/>
  <c r="AG227" i="1"/>
  <c r="AF227" i="1"/>
  <c r="AE227" i="1"/>
  <c r="CE226" i="1"/>
  <c r="CD226" i="1"/>
  <c r="D226" i="1" s="1"/>
  <c r="CA226" i="1"/>
  <c r="BZ226" i="1"/>
  <c r="BE226" i="1"/>
  <c r="BC226" i="1"/>
  <c r="BB226" i="1"/>
  <c r="BA226" i="1"/>
  <c r="AG226" i="1"/>
  <c r="AF226" i="1"/>
  <c r="AE226" i="1"/>
  <c r="CE225" i="1"/>
  <c r="CD225" i="1"/>
  <c r="D225" i="1" s="1"/>
  <c r="CA225" i="1"/>
  <c r="BZ225" i="1"/>
  <c r="BE225" i="1"/>
  <c r="BA225" i="1"/>
  <c r="BB225" i="1" s="1"/>
  <c r="BC225" i="1" s="1"/>
  <c r="AG225" i="1"/>
  <c r="AF225" i="1"/>
  <c r="AE225" i="1"/>
  <c r="CE224" i="1"/>
  <c r="CD224" i="1"/>
  <c r="D224" i="1" s="1"/>
  <c r="CA224" i="1"/>
  <c r="BZ224" i="1"/>
  <c r="BE224" i="1"/>
  <c r="BA224" i="1"/>
  <c r="BB224" i="1" s="1"/>
  <c r="BC224" i="1" s="1"/>
  <c r="CE223" i="1"/>
  <c r="CD223" i="1"/>
  <c r="CA223" i="1"/>
  <c r="BZ223" i="1"/>
  <c r="BE223" i="1"/>
  <c r="BA223" i="1"/>
  <c r="BB223" i="1" s="1"/>
  <c r="BC223" i="1" s="1"/>
  <c r="AG223" i="1"/>
  <c r="AF223" i="1"/>
  <c r="AE223" i="1"/>
  <c r="D223" i="1"/>
  <c r="CE222" i="1"/>
  <c r="CD222" i="1"/>
  <c r="D222" i="1" s="1"/>
  <c r="CA222" i="1"/>
  <c r="BZ222" i="1"/>
  <c r="BE222" i="1"/>
  <c r="BA222" i="1"/>
  <c r="BB222" i="1" s="1"/>
  <c r="BC222" i="1" s="1"/>
  <c r="AG222" i="1"/>
  <c r="AF222" i="1"/>
  <c r="AE222" i="1"/>
  <c r="CE221" i="1"/>
  <c r="CD221" i="1"/>
  <c r="CA221" i="1"/>
  <c r="BZ221" i="1"/>
  <c r="BE221" i="1"/>
  <c r="BA221" i="1"/>
  <c r="BB221" i="1" s="1"/>
  <c r="BC221" i="1" s="1"/>
  <c r="AG221" i="1"/>
  <c r="AF221" i="1"/>
  <c r="AE221" i="1"/>
  <c r="D221" i="1"/>
  <c r="CE220" i="1"/>
  <c r="CD220" i="1"/>
  <c r="D220" i="1" s="1"/>
  <c r="CA220" i="1"/>
  <c r="BZ220" i="1"/>
  <c r="BE220" i="1"/>
  <c r="BA220" i="1"/>
  <c r="BB220" i="1" s="1"/>
  <c r="BC220" i="1" s="1"/>
  <c r="AG220" i="1"/>
  <c r="AF220" i="1"/>
  <c r="AE220" i="1"/>
  <c r="CE219" i="1"/>
  <c r="CD219" i="1"/>
  <c r="CA219" i="1"/>
  <c r="BZ219" i="1"/>
  <c r="BE219" i="1"/>
  <c r="BA219" i="1"/>
  <c r="BB219" i="1" s="1"/>
  <c r="BC219" i="1" s="1"/>
  <c r="AG219" i="1"/>
  <c r="AF219" i="1"/>
  <c r="AE219" i="1"/>
  <c r="D219" i="1"/>
  <c r="CE218" i="1"/>
  <c r="CD218" i="1"/>
  <c r="D218" i="1" s="1"/>
  <c r="CA218" i="1"/>
  <c r="BZ218" i="1"/>
  <c r="BE218" i="1"/>
  <c r="BA218" i="1"/>
  <c r="BB218" i="1" s="1"/>
  <c r="BC218" i="1" s="1"/>
  <c r="AG218" i="1"/>
  <c r="AF218" i="1"/>
  <c r="AE218" i="1"/>
  <c r="CE217" i="1"/>
  <c r="CD217" i="1"/>
  <c r="CA217" i="1"/>
  <c r="BZ217" i="1"/>
  <c r="BE217" i="1"/>
  <c r="BA217" i="1"/>
  <c r="BB217" i="1" s="1"/>
  <c r="BC217" i="1" s="1"/>
  <c r="AG217" i="1"/>
  <c r="AF217" i="1"/>
  <c r="AE217" i="1"/>
  <c r="D217" i="1"/>
  <c r="CE216" i="1"/>
  <c r="CD216" i="1"/>
  <c r="D216" i="1" s="1"/>
  <c r="CA216" i="1"/>
  <c r="BZ216" i="1"/>
  <c r="BE216" i="1"/>
  <c r="BA216" i="1"/>
  <c r="BB216" i="1" s="1"/>
  <c r="BC216" i="1" s="1"/>
  <c r="AG216" i="1"/>
  <c r="AF216" i="1"/>
  <c r="AE216" i="1"/>
  <c r="CE215" i="1"/>
  <c r="CD215" i="1"/>
  <c r="CA215" i="1"/>
  <c r="BZ215" i="1"/>
  <c r="BE215" i="1"/>
  <c r="BA215" i="1"/>
  <c r="BB215" i="1" s="1"/>
  <c r="BC215" i="1" s="1"/>
  <c r="AG215" i="1"/>
  <c r="AF215" i="1"/>
  <c r="AE215" i="1"/>
  <c r="D215" i="1"/>
  <c r="CE214" i="1"/>
  <c r="CD214" i="1"/>
  <c r="D214" i="1" s="1"/>
  <c r="CA214" i="1"/>
  <c r="BZ214" i="1"/>
  <c r="BE214" i="1"/>
  <c r="BA214" i="1"/>
  <c r="BB214" i="1" s="1"/>
  <c r="BC214" i="1" s="1"/>
  <c r="AG214" i="1"/>
  <c r="AF214" i="1"/>
  <c r="AE214" i="1"/>
  <c r="CE213" i="1"/>
  <c r="CD213" i="1"/>
  <c r="CA213" i="1"/>
  <c r="BZ213" i="1"/>
  <c r="BE213" i="1"/>
  <c r="BA213" i="1"/>
  <c r="BB213" i="1" s="1"/>
  <c r="BC213" i="1" s="1"/>
  <c r="AG213" i="1"/>
  <c r="AF213" i="1"/>
  <c r="AE213" i="1"/>
  <c r="D213" i="1"/>
  <c r="CE212" i="1"/>
  <c r="CD212" i="1"/>
  <c r="D212" i="1" s="1"/>
  <c r="CA212" i="1"/>
  <c r="BZ212" i="1"/>
  <c r="BE212" i="1"/>
  <c r="BA212" i="1"/>
  <c r="BB212" i="1" s="1"/>
  <c r="BC212" i="1" s="1"/>
  <c r="AG212" i="1"/>
  <c r="AF212" i="1"/>
  <c r="AE212" i="1"/>
  <c r="CE211" i="1"/>
  <c r="CD211" i="1"/>
  <c r="CA211" i="1"/>
  <c r="BZ211" i="1"/>
  <c r="BE211" i="1"/>
  <c r="BC211" i="1"/>
  <c r="BB211" i="1"/>
  <c r="BA211" i="1"/>
  <c r="AG211" i="1"/>
  <c r="AF211" i="1"/>
  <c r="AE211" i="1"/>
  <c r="D211" i="1"/>
  <c r="CE210" i="1"/>
  <c r="CD210" i="1"/>
  <c r="D210" i="1" s="1"/>
  <c r="CA210" i="1"/>
  <c r="BZ210" i="1"/>
  <c r="BE210" i="1"/>
  <c r="BA210" i="1"/>
  <c r="BB210" i="1" s="1"/>
  <c r="BC210" i="1" s="1"/>
  <c r="AG210" i="1"/>
  <c r="AF210" i="1"/>
  <c r="AE210" i="1"/>
  <c r="CE209" i="1"/>
  <c r="CD209" i="1"/>
  <c r="D209" i="1" s="1"/>
  <c r="CA209" i="1"/>
  <c r="BZ209" i="1"/>
  <c r="BE209" i="1"/>
  <c r="BB209" i="1"/>
  <c r="BC209" i="1" s="1"/>
  <c r="BA209" i="1"/>
  <c r="AG209" i="1"/>
  <c r="AF209" i="1"/>
  <c r="AE209" i="1"/>
  <c r="CE208" i="1"/>
  <c r="CD208" i="1"/>
  <c r="D208" i="1" s="1"/>
  <c r="CA208" i="1"/>
  <c r="BZ208" i="1"/>
  <c r="BE208" i="1"/>
  <c r="BA208" i="1"/>
  <c r="BB208" i="1" s="1"/>
  <c r="BC208" i="1" s="1"/>
  <c r="AG208" i="1"/>
  <c r="AF208" i="1"/>
  <c r="AE208" i="1"/>
  <c r="CE207" i="1"/>
  <c r="CD207" i="1"/>
  <c r="CA207" i="1"/>
  <c r="BZ207" i="1"/>
  <c r="BE207" i="1"/>
  <c r="BA207" i="1"/>
  <c r="BB207" i="1" s="1"/>
  <c r="BC207" i="1" s="1"/>
  <c r="AG207" i="1"/>
  <c r="AF207" i="1"/>
  <c r="AE207" i="1"/>
  <c r="D207" i="1"/>
  <c r="CE206" i="1"/>
  <c r="CD206" i="1"/>
  <c r="D206" i="1" s="1"/>
  <c r="CA206" i="1"/>
  <c r="BZ206" i="1"/>
  <c r="BE206" i="1"/>
  <c r="BA206" i="1"/>
  <c r="BB206" i="1" s="1"/>
  <c r="BC206" i="1" s="1"/>
  <c r="AG206" i="1"/>
  <c r="AF206" i="1"/>
  <c r="AE206" i="1"/>
  <c r="CE205" i="1"/>
  <c r="CD205" i="1"/>
  <c r="CA205" i="1"/>
  <c r="BZ205" i="1"/>
  <c r="BE205" i="1"/>
  <c r="BB205" i="1"/>
  <c r="BC205" i="1" s="1"/>
  <c r="BA205" i="1"/>
  <c r="AG205" i="1"/>
  <c r="AF205" i="1"/>
  <c r="AE205" i="1"/>
  <c r="D205" i="1"/>
  <c r="CE204" i="1"/>
  <c r="CD204" i="1"/>
  <c r="D204" i="1" s="1"/>
  <c r="CA204" i="1"/>
  <c r="BZ204" i="1"/>
  <c r="BE204" i="1"/>
  <c r="BA204" i="1"/>
  <c r="BB204" i="1" s="1"/>
  <c r="BC204" i="1" s="1"/>
  <c r="AG204" i="1"/>
  <c r="AF204" i="1"/>
  <c r="AE204" i="1"/>
  <c r="CE203" i="1"/>
  <c r="CD203" i="1"/>
  <c r="D203" i="1" s="1"/>
  <c r="CA203" i="1"/>
  <c r="BZ203" i="1"/>
  <c r="BE203" i="1"/>
  <c r="BA203" i="1"/>
  <c r="BB203" i="1" s="1"/>
  <c r="BC203" i="1" s="1"/>
  <c r="AG203" i="1"/>
  <c r="AF203" i="1"/>
  <c r="AE203" i="1"/>
  <c r="CE202" i="1"/>
  <c r="CD202" i="1"/>
  <c r="D202" i="1" s="1"/>
  <c r="CA202" i="1"/>
  <c r="BZ202" i="1"/>
  <c r="BE202" i="1"/>
  <c r="BA202" i="1"/>
  <c r="BB202" i="1" s="1"/>
  <c r="BC202" i="1" s="1"/>
  <c r="AG202" i="1"/>
  <c r="AF202" i="1"/>
  <c r="AE202" i="1"/>
  <c r="CE201" i="1"/>
  <c r="CD201" i="1"/>
  <c r="D201" i="1" s="1"/>
  <c r="CA201" i="1"/>
  <c r="BZ201" i="1"/>
  <c r="BE201" i="1"/>
  <c r="BA201" i="1"/>
  <c r="BB201" i="1" s="1"/>
  <c r="BC201" i="1" s="1"/>
  <c r="AG201" i="1"/>
  <c r="AF201" i="1"/>
  <c r="AE201" i="1"/>
  <c r="CE200" i="1"/>
  <c r="CD200" i="1"/>
  <c r="D200" i="1" s="1"/>
  <c r="CA200" i="1"/>
  <c r="BZ200" i="1"/>
  <c r="BE200" i="1"/>
  <c r="BA200" i="1"/>
  <c r="BB200" i="1" s="1"/>
  <c r="BC200" i="1" s="1"/>
  <c r="AG200" i="1"/>
  <c r="AF200" i="1"/>
  <c r="AE200" i="1"/>
  <c r="CE199" i="1"/>
  <c r="CD199" i="1"/>
  <c r="CA199" i="1"/>
  <c r="BZ199" i="1"/>
  <c r="BE199" i="1"/>
  <c r="BA199" i="1"/>
  <c r="BB199" i="1" s="1"/>
  <c r="BC199" i="1" s="1"/>
  <c r="AG199" i="1"/>
  <c r="AF199" i="1"/>
  <c r="AE199" i="1"/>
  <c r="D199" i="1"/>
  <c r="CE198" i="1"/>
  <c r="CD198" i="1"/>
  <c r="D198" i="1" s="1"/>
  <c r="CA198" i="1"/>
  <c r="BZ198" i="1"/>
  <c r="BE198" i="1"/>
  <c r="BA198" i="1"/>
  <c r="BB198" i="1" s="1"/>
  <c r="BC198" i="1" s="1"/>
  <c r="AG198" i="1"/>
  <c r="AF198" i="1"/>
  <c r="AE198" i="1"/>
  <c r="CE197" i="1"/>
  <c r="CD197" i="1"/>
  <c r="CA197" i="1"/>
  <c r="BZ197" i="1"/>
  <c r="BE197" i="1"/>
  <c r="BA197" i="1"/>
  <c r="BB197" i="1" s="1"/>
  <c r="BC197" i="1" s="1"/>
  <c r="AG197" i="1"/>
  <c r="AF197" i="1"/>
  <c r="AE197" i="1"/>
  <c r="D197" i="1"/>
  <c r="CE196" i="1"/>
  <c r="CD196" i="1"/>
  <c r="D196" i="1" s="1"/>
  <c r="CA196" i="1"/>
  <c r="BZ196" i="1"/>
  <c r="BE196" i="1"/>
  <c r="BA196" i="1"/>
  <c r="BB196" i="1" s="1"/>
  <c r="BC196" i="1" s="1"/>
  <c r="AG196" i="1"/>
  <c r="AF196" i="1"/>
  <c r="AE196" i="1"/>
  <c r="CE195" i="1"/>
  <c r="CD195" i="1"/>
  <c r="CA195" i="1"/>
  <c r="BZ195" i="1"/>
  <c r="BE195" i="1"/>
  <c r="BC195" i="1"/>
  <c r="BB195" i="1"/>
  <c r="BA195" i="1"/>
  <c r="AG195" i="1"/>
  <c r="AF195" i="1"/>
  <c r="AE195" i="1"/>
  <c r="D195" i="1"/>
  <c r="CE194" i="1"/>
  <c r="CD194" i="1"/>
  <c r="D194" i="1" s="1"/>
  <c r="CA194" i="1"/>
  <c r="BZ194" i="1"/>
  <c r="BE194" i="1"/>
  <c r="BA194" i="1"/>
  <c r="BB194" i="1" s="1"/>
  <c r="BC194" i="1" s="1"/>
  <c r="AG194" i="1"/>
  <c r="AF194" i="1"/>
  <c r="AE194" i="1"/>
  <c r="CE193" i="1"/>
  <c r="CD193" i="1"/>
  <c r="D193" i="1" s="1"/>
  <c r="CA193" i="1"/>
  <c r="BZ193" i="1"/>
  <c r="BE193" i="1"/>
  <c r="BB193" i="1"/>
  <c r="BC193" i="1" s="1"/>
  <c r="BA193" i="1"/>
  <c r="AG193" i="1"/>
  <c r="AF193" i="1"/>
  <c r="AE193" i="1"/>
  <c r="CE192" i="1"/>
  <c r="CD192" i="1"/>
  <c r="D192" i="1" s="1"/>
  <c r="CA192" i="1"/>
  <c r="BZ192" i="1"/>
  <c r="BE192" i="1"/>
  <c r="BA192" i="1"/>
  <c r="BB192" i="1" s="1"/>
  <c r="BC192" i="1" s="1"/>
  <c r="AG192" i="1"/>
  <c r="AF192" i="1"/>
  <c r="AE192" i="1"/>
  <c r="CE191" i="1"/>
  <c r="CD191" i="1"/>
  <c r="CA191" i="1"/>
  <c r="BZ191" i="1"/>
  <c r="BE191" i="1"/>
  <c r="BA191" i="1"/>
  <c r="BB191" i="1" s="1"/>
  <c r="BC191" i="1" s="1"/>
  <c r="AG191" i="1"/>
  <c r="AF191" i="1"/>
  <c r="AE191" i="1"/>
  <c r="D191" i="1"/>
  <c r="CE190" i="1"/>
  <c r="CD190" i="1"/>
  <c r="D190" i="1" s="1"/>
  <c r="CA190" i="1"/>
  <c r="BZ190" i="1"/>
  <c r="BE190" i="1"/>
  <c r="BA190" i="1"/>
  <c r="BB190" i="1" s="1"/>
  <c r="BC190" i="1" s="1"/>
  <c r="AG190" i="1"/>
  <c r="AF190" i="1"/>
  <c r="AE190" i="1"/>
  <c r="CE189" i="1"/>
  <c r="CD189" i="1"/>
  <c r="CA189" i="1"/>
  <c r="BZ189" i="1"/>
  <c r="BE189" i="1"/>
  <c r="BB189" i="1"/>
  <c r="BC189" i="1" s="1"/>
  <c r="BA189" i="1"/>
  <c r="AG189" i="1"/>
  <c r="AF189" i="1"/>
  <c r="AE189" i="1"/>
  <c r="D189" i="1"/>
  <c r="CE188" i="1"/>
  <c r="CD188" i="1"/>
  <c r="D188" i="1" s="1"/>
  <c r="CA188" i="1"/>
  <c r="BZ188" i="1"/>
  <c r="BE188" i="1"/>
  <c r="BA188" i="1"/>
  <c r="BB188" i="1" s="1"/>
  <c r="BC188" i="1" s="1"/>
  <c r="AG188" i="1"/>
  <c r="AF188" i="1"/>
  <c r="AE188" i="1"/>
  <c r="CE187" i="1"/>
  <c r="CD187" i="1"/>
  <c r="D187" i="1" s="1"/>
  <c r="CA187" i="1"/>
  <c r="BZ187" i="1"/>
  <c r="BE187" i="1"/>
  <c r="BA187" i="1"/>
  <c r="BB187" i="1" s="1"/>
  <c r="BC187" i="1" s="1"/>
  <c r="AG187" i="1"/>
  <c r="AF187" i="1"/>
  <c r="AE187" i="1"/>
  <c r="CE186" i="1"/>
  <c r="CD186" i="1"/>
  <c r="D186" i="1" s="1"/>
  <c r="CA186" i="1"/>
  <c r="BZ186" i="1"/>
  <c r="BE186" i="1"/>
  <c r="BA186" i="1"/>
  <c r="BB186" i="1" s="1"/>
  <c r="BC186" i="1" s="1"/>
  <c r="AG186" i="1"/>
  <c r="AF186" i="1"/>
  <c r="AE186" i="1"/>
  <c r="CE185" i="1"/>
  <c r="CD185" i="1"/>
  <c r="D185" i="1" s="1"/>
  <c r="CA185" i="1"/>
  <c r="BZ185" i="1"/>
  <c r="BE185" i="1"/>
  <c r="BA185" i="1"/>
  <c r="BB185" i="1" s="1"/>
  <c r="BC185" i="1" s="1"/>
  <c r="AG185" i="1"/>
  <c r="AF185" i="1"/>
  <c r="AE185" i="1"/>
  <c r="CE184" i="1"/>
  <c r="CD184" i="1"/>
  <c r="D184" i="1" s="1"/>
  <c r="CA184" i="1"/>
  <c r="BZ184" i="1"/>
  <c r="BE184" i="1"/>
  <c r="BA184" i="1"/>
  <c r="BB184" i="1" s="1"/>
  <c r="BC184" i="1" s="1"/>
  <c r="AG184" i="1"/>
  <c r="AF184" i="1"/>
  <c r="AE184" i="1"/>
  <c r="CE183" i="1"/>
  <c r="CD183" i="1"/>
  <c r="CA183" i="1"/>
  <c r="BZ183" i="1"/>
  <c r="BE183" i="1"/>
  <c r="BA183" i="1"/>
  <c r="BB183" i="1" s="1"/>
  <c r="BC183" i="1" s="1"/>
  <c r="AG183" i="1"/>
  <c r="AF183" i="1"/>
  <c r="AE183" i="1"/>
  <c r="D183" i="1"/>
  <c r="CE182" i="1"/>
  <c r="CD182" i="1"/>
  <c r="D182" i="1" s="1"/>
  <c r="CA182" i="1"/>
  <c r="BZ182" i="1"/>
  <c r="BE182" i="1"/>
  <c r="BA182" i="1"/>
  <c r="BB182" i="1" s="1"/>
  <c r="BC182" i="1" s="1"/>
  <c r="AG182" i="1"/>
  <c r="AF182" i="1"/>
  <c r="AE182" i="1"/>
  <c r="CE181" i="1"/>
  <c r="CD181" i="1"/>
  <c r="CA181" i="1"/>
  <c r="BZ181" i="1"/>
  <c r="BE181" i="1"/>
  <c r="BA181" i="1"/>
  <c r="BB181" i="1" s="1"/>
  <c r="BC181" i="1" s="1"/>
  <c r="AG181" i="1"/>
  <c r="AF181" i="1"/>
  <c r="AE181" i="1"/>
  <c r="D181" i="1"/>
  <c r="CE180" i="1"/>
  <c r="CD180" i="1"/>
  <c r="D180" i="1" s="1"/>
  <c r="CA180" i="1"/>
  <c r="BZ180" i="1"/>
  <c r="BE180" i="1"/>
  <c r="BA180" i="1"/>
  <c r="BB180" i="1" s="1"/>
  <c r="BC180" i="1" s="1"/>
  <c r="AG180" i="1"/>
  <c r="AF180" i="1"/>
  <c r="AE180" i="1"/>
  <c r="CE179" i="1"/>
  <c r="CD179" i="1"/>
  <c r="CA179" i="1"/>
  <c r="BZ179" i="1"/>
  <c r="BE179" i="1"/>
  <c r="BC179" i="1"/>
  <c r="BB179" i="1"/>
  <c r="BA179" i="1"/>
  <c r="AG179" i="1"/>
  <c r="AF179" i="1"/>
  <c r="AE179" i="1"/>
  <c r="D179" i="1"/>
  <c r="CE178" i="1"/>
  <c r="CD178" i="1"/>
  <c r="D178" i="1" s="1"/>
  <c r="CA178" i="1"/>
  <c r="BZ178" i="1"/>
  <c r="BE178" i="1"/>
  <c r="BA178" i="1"/>
  <c r="BB178" i="1" s="1"/>
  <c r="BC178" i="1" s="1"/>
  <c r="AG178" i="1"/>
  <c r="AF178" i="1"/>
  <c r="AE178" i="1"/>
  <c r="CE177" i="1"/>
  <c r="CD177" i="1"/>
  <c r="D177" i="1" s="1"/>
  <c r="CA177" i="1"/>
  <c r="BZ177" i="1"/>
  <c r="BE177" i="1"/>
  <c r="BB177" i="1"/>
  <c r="BC177" i="1" s="1"/>
  <c r="BA177" i="1"/>
  <c r="AG177" i="1"/>
  <c r="AF177" i="1"/>
  <c r="AE177" i="1"/>
  <c r="CE176" i="1"/>
  <c r="CD176" i="1"/>
  <c r="D176" i="1" s="1"/>
  <c r="CA176" i="1"/>
  <c r="BZ176" i="1"/>
  <c r="BE176" i="1"/>
  <c r="BA176" i="1"/>
  <c r="BB176" i="1" s="1"/>
  <c r="BC176" i="1" s="1"/>
  <c r="AG176" i="1"/>
  <c r="AF176" i="1"/>
  <c r="AE176" i="1"/>
  <c r="CE175" i="1"/>
  <c r="CD175" i="1"/>
  <c r="CA175" i="1"/>
  <c r="BZ175" i="1"/>
  <c r="BE175" i="1"/>
  <c r="BA175" i="1"/>
  <c r="BB175" i="1" s="1"/>
  <c r="BC175" i="1" s="1"/>
  <c r="AG175" i="1"/>
  <c r="AF175" i="1"/>
  <c r="AE175" i="1"/>
  <c r="D175" i="1"/>
  <c r="CE174" i="1"/>
  <c r="CD174" i="1"/>
  <c r="D174" i="1" s="1"/>
  <c r="CA174" i="1"/>
  <c r="BZ174" i="1"/>
  <c r="BE174" i="1"/>
  <c r="BA174" i="1"/>
  <c r="BB174" i="1" s="1"/>
  <c r="BC174" i="1" s="1"/>
  <c r="AG174" i="1"/>
  <c r="AF174" i="1"/>
  <c r="AE174" i="1"/>
  <c r="CE173" i="1"/>
  <c r="CD173" i="1"/>
  <c r="CA173" i="1"/>
  <c r="BZ173" i="1"/>
  <c r="BE173" i="1"/>
  <c r="BB173" i="1"/>
  <c r="BC173" i="1" s="1"/>
  <c r="BA173" i="1"/>
  <c r="AG173" i="1"/>
  <c r="AF173" i="1"/>
  <c r="AE173" i="1"/>
  <c r="D173" i="1"/>
  <c r="CE172" i="1"/>
  <c r="CD172" i="1"/>
  <c r="D172" i="1" s="1"/>
  <c r="CA172" i="1"/>
  <c r="BZ172" i="1"/>
  <c r="BE172" i="1"/>
  <c r="BA172" i="1"/>
  <c r="BB172" i="1" s="1"/>
  <c r="BC172" i="1" s="1"/>
  <c r="AG172" i="1"/>
  <c r="AF172" i="1"/>
  <c r="AE172" i="1"/>
  <c r="CE171" i="1"/>
  <c r="CD171" i="1"/>
  <c r="D171" i="1" s="1"/>
  <c r="CA171" i="1"/>
  <c r="BZ171" i="1"/>
  <c r="BE171" i="1"/>
  <c r="BA171" i="1"/>
  <c r="BB171" i="1" s="1"/>
  <c r="BC171" i="1" s="1"/>
  <c r="AG171" i="1"/>
  <c r="AF171" i="1"/>
  <c r="AE171" i="1"/>
  <c r="CE170" i="1"/>
  <c r="CD170" i="1"/>
  <c r="CA170" i="1"/>
  <c r="BZ170" i="1"/>
  <c r="BE170" i="1"/>
  <c r="BA170" i="1"/>
  <c r="BB170" i="1" s="1"/>
  <c r="BC170" i="1" s="1"/>
  <c r="AG170" i="1"/>
  <c r="AF170" i="1"/>
  <c r="AE170" i="1"/>
  <c r="CE169" i="1"/>
  <c r="CD169" i="1"/>
  <c r="CA169" i="1"/>
  <c r="BZ169" i="1"/>
  <c r="BE169" i="1"/>
  <c r="BA169" i="1"/>
  <c r="BB169" i="1" s="1"/>
  <c r="BC169" i="1" s="1"/>
  <c r="AG169" i="1"/>
  <c r="AF169" i="1"/>
  <c r="AE169" i="1"/>
  <c r="CE168" i="1"/>
  <c r="CA168" i="1"/>
  <c r="BZ168" i="1"/>
  <c r="BE168" i="1"/>
  <c r="BA168" i="1"/>
  <c r="BB168" i="1" s="1"/>
  <c r="BC168" i="1" s="1"/>
  <c r="AG168" i="1"/>
  <c r="AF168" i="1"/>
  <c r="AE168" i="1"/>
  <c r="CE167" i="1"/>
  <c r="CD167" i="1"/>
  <c r="D167" i="1" s="1"/>
  <c r="CA167" i="1"/>
  <c r="BZ167" i="1"/>
  <c r="BE167" i="1"/>
  <c r="BA167" i="1"/>
  <c r="BB167" i="1" s="1"/>
  <c r="BC167" i="1" s="1"/>
  <c r="AG167" i="1"/>
  <c r="AF167" i="1"/>
  <c r="AE167" i="1"/>
  <c r="CE166" i="1"/>
  <c r="CA166" i="1"/>
  <c r="BZ166" i="1"/>
  <c r="BE166" i="1"/>
  <c r="BA166" i="1"/>
  <c r="BB166" i="1" s="1"/>
  <c r="BC166" i="1" s="1"/>
  <c r="AG166" i="1"/>
  <c r="AF166" i="1"/>
  <c r="AE166" i="1"/>
  <c r="D166" i="1"/>
  <c r="CE165" i="1"/>
  <c r="CD165" i="1"/>
  <c r="CA165" i="1"/>
  <c r="BZ165" i="1"/>
  <c r="BE165" i="1"/>
  <c r="BC165" i="1"/>
  <c r="BB165" i="1"/>
  <c r="BA165" i="1"/>
  <c r="AG165" i="1"/>
  <c r="AF165" i="1"/>
  <c r="AE165" i="1"/>
  <c r="CE164" i="1"/>
  <c r="CD164" i="1"/>
  <c r="CA164" i="1"/>
  <c r="BZ164" i="1"/>
  <c r="BE164" i="1"/>
  <c r="BA164" i="1"/>
  <c r="BB164" i="1" s="1"/>
  <c r="BC164" i="1" s="1"/>
  <c r="AG164" i="1"/>
  <c r="AF164" i="1"/>
  <c r="AE164" i="1"/>
  <c r="D164" i="1"/>
  <c r="CE163" i="1"/>
  <c r="CD163" i="1"/>
  <c r="D163" i="1" s="1"/>
  <c r="CA163" i="1"/>
  <c r="BZ163" i="1"/>
  <c r="BE163" i="1"/>
  <c r="BA163" i="1"/>
  <c r="BB163" i="1" s="1"/>
  <c r="BC163" i="1" s="1"/>
  <c r="AG163" i="1"/>
  <c r="AF163" i="1"/>
  <c r="AE163" i="1"/>
  <c r="CE162" i="1"/>
  <c r="CD162" i="1"/>
  <c r="D162" i="1" s="1"/>
  <c r="CA162" i="1"/>
  <c r="BZ162" i="1"/>
  <c r="BE162" i="1"/>
  <c r="BA162" i="1"/>
  <c r="BB162" i="1" s="1"/>
  <c r="BC162" i="1" s="1"/>
  <c r="AG162" i="1"/>
  <c r="AF162" i="1"/>
  <c r="AE162" i="1"/>
  <c r="CE161" i="1"/>
  <c r="CD161" i="1"/>
  <c r="D161" i="1" s="1"/>
  <c r="CA161" i="1"/>
  <c r="BZ161" i="1"/>
  <c r="BE161" i="1"/>
  <c r="BA161" i="1"/>
  <c r="BB161" i="1" s="1"/>
  <c r="BC161" i="1" s="1"/>
  <c r="AG161" i="1"/>
  <c r="AF161" i="1"/>
  <c r="AE161" i="1"/>
  <c r="CE160" i="1"/>
  <c r="CD160" i="1"/>
  <c r="CA160" i="1"/>
  <c r="BZ160" i="1"/>
  <c r="BE160" i="1"/>
  <c r="BB160" i="1"/>
  <c r="BC160" i="1" s="1"/>
  <c r="BA160" i="1"/>
  <c r="AG160" i="1"/>
  <c r="AF160" i="1"/>
  <c r="AE160" i="1"/>
  <c r="D160" i="1"/>
  <c r="CE159" i="1"/>
  <c r="CD159" i="1"/>
  <c r="CA159" i="1"/>
  <c r="BZ159" i="1"/>
  <c r="BE159" i="1"/>
  <c r="BA159" i="1"/>
  <c r="BB159" i="1" s="1"/>
  <c r="BC159" i="1" s="1"/>
  <c r="AG159" i="1"/>
  <c r="AF159" i="1"/>
  <c r="AE159" i="1"/>
  <c r="CE158" i="1"/>
  <c r="CD158" i="1"/>
  <c r="D158" i="1" s="1"/>
  <c r="CA158" i="1"/>
  <c r="BZ158" i="1"/>
  <c r="BE158" i="1"/>
  <c r="BA158" i="1"/>
  <c r="BB158" i="1" s="1"/>
  <c r="BC158" i="1" s="1"/>
  <c r="AG158" i="1"/>
  <c r="AF158" i="1"/>
  <c r="AE158" i="1"/>
  <c r="CA157" i="1"/>
  <c r="CE157" i="1" s="1"/>
  <c r="BZ157" i="1"/>
  <c r="BE157" i="1"/>
  <c r="BB157" i="1"/>
  <c r="BC157" i="1" s="1"/>
  <c r="BA157" i="1"/>
  <c r="AG157" i="1"/>
  <c r="AF157" i="1"/>
  <c r="AE157" i="1"/>
  <c r="D157" i="1"/>
  <c r="CE156" i="1"/>
  <c r="CD156" i="1"/>
  <c r="D156" i="1" s="1"/>
  <c r="CA156" i="1"/>
  <c r="BZ156" i="1"/>
  <c r="BE156" i="1"/>
  <c r="BA156" i="1"/>
  <c r="BB156" i="1" s="1"/>
  <c r="BC156" i="1" s="1"/>
  <c r="AG156" i="1"/>
  <c r="AF156" i="1"/>
  <c r="AE156" i="1"/>
  <c r="CE155" i="1"/>
  <c r="CD155" i="1"/>
  <c r="D155" i="1" s="1"/>
  <c r="CA155" i="1"/>
  <c r="BZ155" i="1"/>
  <c r="BE155" i="1"/>
  <c r="BA155" i="1"/>
  <c r="BB155" i="1" s="1"/>
  <c r="BC155" i="1" s="1"/>
  <c r="AG155" i="1"/>
  <c r="AF155" i="1"/>
  <c r="AE155" i="1"/>
  <c r="CE154" i="1"/>
  <c r="CD154" i="1"/>
  <c r="D154" i="1" s="1"/>
  <c r="CA154" i="1"/>
  <c r="BZ154" i="1"/>
  <c r="BE154" i="1"/>
  <c r="BA154" i="1"/>
  <c r="BB154" i="1" s="1"/>
  <c r="BC154" i="1" s="1"/>
  <c r="AG154" i="1"/>
  <c r="AF154" i="1"/>
  <c r="AE154" i="1"/>
  <c r="CE153" i="1"/>
  <c r="CD153" i="1"/>
  <c r="CA153" i="1"/>
  <c r="BZ153" i="1"/>
  <c r="BE153" i="1"/>
  <c r="BA153" i="1"/>
  <c r="BB153" i="1" s="1"/>
  <c r="BC153" i="1" s="1"/>
  <c r="AG153" i="1"/>
  <c r="AF153" i="1"/>
  <c r="AE153" i="1"/>
  <c r="CE152" i="1"/>
  <c r="CA152" i="1"/>
  <c r="BZ152" i="1"/>
  <c r="BE152" i="1"/>
  <c r="BA152" i="1"/>
  <c r="BB152" i="1" s="1"/>
  <c r="BC152" i="1" s="1"/>
  <c r="AG152" i="1"/>
  <c r="AF152" i="1"/>
  <c r="AE152" i="1"/>
  <c r="CE151" i="1"/>
  <c r="CD151" i="1"/>
  <c r="D151" i="1" s="1"/>
  <c r="CA151" i="1"/>
  <c r="BZ151" i="1"/>
  <c r="BE151" i="1"/>
  <c r="BA151" i="1"/>
  <c r="BB151" i="1" s="1"/>
  <c r="BC151" i="1" s="1"/>
  <c r="AG151" i="1"/>
  <c r="AF151" i="1"/>
  <c r="AE151" i="1"/>
  <c r="CE150" i="1"/>
  <c r="CD150" i="1"/>
  <c r="CA150" i="1"/>
  <c r="BZ150" i="1"/>
  <c r="BE150" i="1"/>
  <c r="BA150" i="1"/>
  <c r="BB150" i="1" s="1"/>
  <c r="BC150" i="1" s="1"/>
  <c r="AG150" i="1"/>
  <c r="AF150" i="1"/>
  <c r="AE150" i="1"/>
  <c r="D150" i="1"/>
  <c r="CA149" i="1"/>
  <c r="CE149" i="1" s="1"/>
  <c r="BZ149" i="1"/>
  <c r="BE149" i="1"/>
  <c r="BA149" i="1"/>
  <c r="BB149" i="1" s="1"/>
  <c r="BC149" i="1" s="1"/>
  <c r="AG149" i="1"/>
  <c r="AF149" i="1"/>
  <c r="AE149" i="1"/>
  <c r="D149" i="1"/>
  <c r="CE148" i="1"/>
  <c r="CD148" i="1"/>
  <c r="CA148" i="1"/>
  <c r="BZ148" i="1"/>
  <c r="BE148" i="1"/>
  <c r="BA148" i="1"/>
  <c r="BB148" i="1" s="1"/>
  <c r="BC148" i="1" s="1"/>
  <c r="AG148" i="1"/>
  <c r="AF148" i="1"/>
  <c r="AE148" i="1"/>
  <c r="D148" i="1"/>
  <c r="CA147" i="1"/>
  <c r="CE147" i="1" s="1"/>
  <c r="BZ147" i="1"/>
  <c r="BE147" i="1"/>
  <c r="BA147" i="1"/>
  <c r="BB147" i="1" s="1"/>
  <c r="BC147" i="1" s="1"/>
  <c r="AG147" i="1"/>
  <c r="AF147" i="1"/>
  <c r="AE147" i="1"/>
  <c r="D147" i="1"/>
  <c r="CE146" i="1"/>
  <c r="CD146" i="1"/>
  <c r="D146" i="1" s="1"/>
  <c r="CA146" i="1"/>
  <c r="BZ146" i="1"/>
  <c r="BE146" i="1"/>
  <c r="BA146" i="1"/>
  <c r="BB146" i="1" s="1"/>
  <c r="BC146" i="1" s="1"/>
  <c r="AG146" i="1"/>
  <c r="AF146" i="1"/>
  <c r="AE146" i="1"/>
  <c r="CE145" i="1"/>
  <c r="CD145" i="1"/>
  <c r="D145" i="1" s="1"/>
  <c r="CA145" i="1"/>
  <c r="BZ145" i="1"/>
  <c r="BE145" i="1"/>
  <c r="BB145" i="1"/>
  <c r="BC145" i="1" s="1"/>
  <c r="BA145" i="1"/>
  <c r="AG145" i="1"/>
  <c r="AF145" i="1"/>
  <c r="AE145" i="1"/>
  <c r="CE144" i="1"/>
  <c r="CD144" i="1"/>
  <c r="CA144" i="1"/>
  <c r="BZ144" i="1"/>
  <c r="BE144" i="1"/>
  <c r="BC144" i="1"/>
  <c r="BB144" i="1"/>
  <c r="BA144" i="1"/>
  <c r="AG144" i="1"/>
  <c r="AF144" i="1"/>
  <c r="AE144" i="1"/>
  <c r="CE143" i="1"/>
  <c r="CD143" i="1"/>
  <c r="D143" i="1" s="1"/>
  <c r="CA143" i="1"/>
  <c r="BZ143" i="1"/>
  <c r="BE143" i="1"/>
  <c r="BA143" i="1"/>
  <c r="BB143" i="1" s="1"/>
  <c r="BC143" i="1" s="1"/>
  <c r="AG143" i="1"/>
  <c r="AF143" i="1"/>
  <c r="AE143" i="1"/>
  <c r="CE142" i="1"/>
  <c r="CA142" i="1"/>
  <c r="BZ142" i="1"/>
  <c r="BE142" i="1"/>
  <c r="BA142" i="1"/>
  <c r="BB142" i="1" s="1"/>
  <c r="BC142" i="1" s="1"/>
  <c r="AG142" i="1"/>
  <c r="AF142" i="1"/>
  <c r="AE142" i="1"/>
  <c r="CE141" i="1"/>
  <c r="CD141" i="1"/>
  <c r="CA141" i="1"/>
  <c r="BZ141" i="1"/>
  <c r="BE141" i="1"/>
  <c r="BA141" i="1"/>
  <c r="BB141" i="1" s="1"/>
  <c r="BC141" i="1" s="1"/>
  <c r="AG141" i="1"/>
  <c r="AF141" i="1"/>
  <c r="AE141" i="1"/>
  <c r="D141" i="1"/>
  <c r="CE140" i="1"/>
  <c r="CD140" i="1"/>
  <c r="D140" i="1" s="1"/>
  <c r="CA140" i="1"/>
  <c r="BZ140" i="1"/>
  <c r="BE140" i="1"/>
  <c r="BA140" i="1"/>
  <c r="BB140" i="1" s="1"/>
  <c r="BC140" i="1" s="1"/>
  <c r="AG140" i="1"/>
  <c r="AF140" i="1"/>
  <c r="AE140" i="1"/>
  <c r="CE139" i="1"/>
  <c r="CD139" i="1"/>
  <c r="CA139" i="1"/>
  <c r="BZ139" i="1"/>
  <c r="BE139" i="1"/>
  <c r="BA139" i="1"/>
  <c r="BB139" i="1" s="1"/>
  <c r="BC139" i="1" s="1"/>
  <c r="AG139" i="1"/>
  <c r="AF139" i="1"/>
  <c r="AE139" i="1"/>
  <c r="D139" i="1"/>
  <c r="CE138" i="1"/>
  <c r="CD138" i="1"/>
  <c r="D138" i="1" s="1"/>
  <c r="CA138" i="1"/>
  <c r="BZ138" i="1"/>
  <c r="BE138" i="1"/>
  <c r="BA138" i="1"/>
  <c r="BB138" i="1" s="1"/>
  <c r="BC138" i="1" s="1"/>
  <c r="AG138" i="1"/>
  <c r="AF138" i="1"/>
  <c r="AE138" i="1"/>
  <c r="CE137" i="1"/>
  <c r="CD137" i="1"/>
  <c r="CA137" i="1"/>
  <c r="BZ137" i="1"/>
  <c r="BE137" i="1"/>
  <c r="BC137" i="1"/>
  <c r="BB137" i="1"/>
  <c r="BA137" i="1"/>
  <c r="AG137" i="1"/>
  <c r="AF137" i="1"/>
  <c r="AE137" i="1"/>
  <c r="D137" i="1"/>
  <c r="CE136" i="1"/>
  <c r="CD136" i="1"/>
  <c r="D136" i="1" s="1"/>
  <c r="CA136" i="1"/>
  <c r="BZ136" i="1"/>
  <c r="BE136" i="1"/>
  <c r="BA136" i="1"/>
  <c r="BB136" i="1" s="1"/>
  <c r="BC136" i="1" s="1"/>
  <c r="AG136" i="1"/>
  <c r="AF136" i="1"/>
  <c r="AE136" i="1"/>
  <c r="CE135" i="1"/>
  <c r="CD135" i="1"/>
  <c r="D135" i="1" s="1"/>
  <c r="CA135" i="1"/>
  <c r="BZ135" i="1"/>
  <c r="BE135" i="1"/>
  <c r="BB135" i="1"/>
  <c r="BC135" i="1" s="1"/>
  <c r="BA135" i="1"/>
  <c r="AG135" i="1"/>
  <c r="AF135" i="1"/>
  <c r="AE135" i="1"/>
  <c r="CE134" i="1"/>
  <c r="CD134" i="1"/>
  <c r="D134" i="1" s="1"/>
  <c r="CA134" i="1"/>
  <c r="BZ134" i="1"/>
  <c r="BE134" i="1"/>
  <c r="BA134" i="1"/>
  <c r="BB134" i="1" s="1"/>
  <c r="BC134" i="1" s="1"/>
  <c r="AG134" i="1"/>
  <c r="AF134" i="1"/>
  <c r="AE134" i="1"/>
  <c r="CE133" i="1"/>
  <c r="CD133" i="1"/>
  <c r="CA133" i="1"/>
  <c r="BZ133" i="1"/>
  <c r="BE133" i="1"/>
  <c r="BA133" i="1"/>
  <c r="BB133" i="1" s="1"/>
  <c r="BC133" i="1" s="1"/>
  <c r="AG133" i="1"/>
  <c r="AF133" i="1"/>
  <c r="AE133" i="1"/>
  <c r="D133" i="1"/>
  <c r="CE132" i="1"/>
  <c r="CD132" i="1"/>
  <c r="D132" i="1" s="1"/>
  <c r="CA132" i="1"/>
  <c r="BZ132" i="1"/>
  <c r="BE132" i="1"/>
  <c r="BA132" i="1"/>
  <c r="BB132" i="1" s="1"/>
  <c r="BC132" i="1" s="1"/>
  <c r="AG132" i="1"/>
  <c r="AF132" i="1"/>
  <c r="AE132" i="1"/>
  <c r="CE131" i="1"/>
  <c r="CD131" i="1"/>
  <c r="CA131" i="1"/>
  <c r="BZ131" i="1"/>
  <c r="BE131" i="1"/>
  <c r="BB131" i="1"/>
  <c r="BC131" i="1" s="1"/>
  <c r="BA131" i="1"/>
  <c r="AG131" i="1"/>
  <c r="AF131" i="1"/>
  <c r="AE131" i="1"/>
  <c r="D131" i="1"/>
  <c r="CE130" i="1"/>
  <c r="CD130" i="1"/>
  <c r="D130" i="1" s="1"/>
  <c r="CA130" i="1"/>
  <c r="BZ130" i="1"/>
  <c r="BE130" i="1"/>
  <c r="BA130" i="1"/>
  <c r="BB130" i="1" s="1"/>
  <c r="BC130" i="1" s="1"/>
  <c r="AG130" i="1"/>
  <c r="AF130" i="1"/>
  <c r="AE130" i="1"/>
  <c r="CE129" i="1"/>
  <c r="CD129" i="1"/>
  <c r="D129" i="1" s="1"/>
  <c r="CA129" i="1"/>
  <c r="BZ129" i="1"/>
  <c r="BE129" i="1"/>
  <c r="BA129" i="1"/>
  <c r="BB129" i="1" s="1"/>
  <c r="BC129" i="1" s="1"/>
  <c r="AG129" i="1"/>
  <c r="AF129" i="1"/>
  <c r="AE129" i="1"/>
  <c r="CE128" i="1"/>
  <c r="CD128" i="1"/>
  <c r="D128" i="1" s="1"/>
  <c r="CA128" i="1"/>
  <c r="BZ128" i="1"/>
  <c r="BE128" i="1"/>
  <c r="BA128" i="1"/>
  <c r="BB128" i="1" s="1"/>
  <c r="BC128" i="1" s="1"/>
  <c r="AG128" i="1"/>
  <c r="AF128" i="1"/>
  <c r="AE128" i="1"/>
  <c r="CE127" i="1"/>
  <c r="CD127" i="1"/>
  <c r="D127" i="1" s="1"/>
  <c r="CA127" i="1"/>
  <c r="BZ127" i="1"/>
  <c r="BE127" i="1"/>
  <c r="BA127" i="1"/>
  <c r="BB127" i="1" s="1"/>
  <c r="BC127" i="1" s="1"/>
  <c r="AG127" i="1"/>
  <c r="AF127" i="1"/>
  <c r="AE127" i="1"/>
  <c r="CE126" i="1"/>
  <c r="CD126" i="1"/>
  <c r="D126" i="1" s="1"/>
  <c r="CA126" i="1"/>
  <c r="BZ126" i="1"/>
  <c r="BE126" i="1"/>
  <c r="BA126" i="1"/>
  <c r="BB126" i="1" s="1"/>
  <c r="BC126" i="1" s="1"/>
  <c r="AG126" i="1"/>
  <c r="AF126" i="1"/>
  <c r="AE126" i="1"/>
  <c r="CE125" i="1"/>
  <c r="CD125" i="1"/>
  <c r="CA125" i="1"/>
  <c r="BZ125" i="1"/>
  <c r="BE125" i="1"/>
  <c r="BA125" i="1"/>
  <c r="BB125" i="1" s="1"/>
  <c r="BC125" i="1" s="1"/>
  <c r="AG125" i="1"/>
  <c r="AF125" i="1"/>
  <c r="AE125" i="1"/>
  <c r="CE124" i="1"/>
  <c r="CD124" i="1"/>
  <c r="D124" i="1" s="1"/>
  <c r="CA124" i="1"/>
  <c r="BZ124" i="1"/>
  <c r="BE124" i="1"/>
  <c r="BA124" i="1"/>
  <c r="BB124" i="1" s="1"/>
  <c r="BC124" i="1" s="1"/>
  <c r="AG124" i="1"/>
  <c r="AF124" i="1"/>
  <c r="AE124" i="1"/>
  <c r="CE123" i="1"/>
  <c r="CD123" i="1"/>
  <c r="D123" i="1" s="1"/>
  <c r="CA123" i="1"/>
  <c r="BZ123" i="1"/>
  <c r="BE123" i="1"/>
  <c r="BA123" i="1"/>
  <c r="BB123" i="1" s="1"/>
  <c r="BC123" i="1" s="1"/>
  <c r="AG123" i="1"/>
  <c r="AF123" i="1"/>
  <c r="AE123" i="1"/>
  <c r="CA122" i="1"/>
  <c r="CE122" i="1" s="1"/>
  <c r="BZ122" i="1"/>
  <c r="BE122" i="1"/>
  <c r="BB122" i="1"/>
  <c r="BC122" i="1" s="1"/>
  <c r="BA122" i="1"/>
  <c r="AG122" i="1"/>
  <c r="AF122" i="1"/>
  <c r="AE122" i="1"/>
  <c r="D122" i="1"/>
  <c r="CE121" i="1"/>
  <c r="CD121" i="1"/>
  <c r="D121" i="1" s="1"/>
  <c r="CA121" i="1"/>
  <c r="BZ121" i="1"/>
  <c r="BE121" i="1"/>
  <c r="BA121" i="1"/>
  <c r="BB121" i="1" s="1"/>
  <c r="BC121" i="1" s="1"/>
  <c r="AG121" i="1"/>
  <c r="AF121" i="1"/>
  <c r="AE121" i="1"/>
  <c r="CE120" i="1"/>
  <c r="CD120" i="1"/>
  <c r="D120" i="1" s="1"/>
  <c r="CA120" i="1"/>
  <c r="BZ120" i="1"/>
  <c r="BE120" i="1"/>
  <c r="BA120" i="1"/>
  <c r="BB120" i="1" s="1"/>
  <c r="BC120" i="1" s="1"/>
  <c r="AG120" i="1"/>
  <c r="AF120" i="1"/>
  <c r="AE120" i="1"/>
  <c r="CE119" i="1"/>
  <c r="CD119" i="1"/>
  <c r="CA119" i="1"/>
  <c r="BZ119" i="1"/>
  <c r="BE119" i="1"/>
  <c r="BB119" i="1"/>
  <c r="BC119" i="1" s="1"/>
  <c r="BA119" i="1"/>
  <c r="AG119" i="1"/>
  <c r="AF119" i="1"/>
  <c r="AE119" i="1"/>
  <c r="D119" i="1"/>
  <c r="CE118" i="1"/>
  <c r="CD118" i="1"/>
  <c r="D118" i="1" s="1"/>
  <c r="CA118" i="1"/>
  <c r="BZ118" i="1"/>
  <c r="BE118" i="1"/>
  <c r="BA118" i="1"/>
  <c r="BB118" i="1" s="1"/>
  <c r="BC118" i="1" s="1"/>
  <c r="AG118" i="1"/>
  <c r="AF118" i="1"/>
  <c r="AE118" i="1"/>
  <c r="CE117" i="1"/>
  <c r="CD117" i="1"/>
  <c r="D117" i="1" s="1"/>
  <c r="CA117" i="1"/>
  <c r="BZ117" i="1"/>
  <c r="BE117" i="1"/>
  <c r="BB117" i="1"/>
  <c r="BC117" i="1" s="1"/>
  <c r="BA117" i="1"/>
  <c r="AG117" i="1"/>
  <c r="AF117" i="1"/>
  <c r="AE117" i="1"/>
  <c r="CE116" i="1"/>
  <c r="CD116" i="1"/>
  <c r="D116" i="1" s="1"/>
  <c r="CA116" i="1"/>
  <c r="BZ116" i="1"/>
  <c r="BE116" i="1"/>
  <c r="BB116" i="1"/>
  <c r="BC116" i="1" s="1"/>
  <c r="BA116" i="1"/>
  <c r="AG116" i="1"/>
  <c r="AF116" i="1"/>
  <c r="AE116" i="1"/>
  <c r="CE115" i="1"/>
  <c r="CA115" i="1"/>
  <c r="BZ115" i="1"/>
  <c r="BE115" i="1"/>
  <c r="BA115" i="1"/>
  <c r="BB115" i="1" s="1"/>
  <c r="BC115" i="1" s="1"/>
  <c r="AG115" i="1"/>
  <c r="AF115" i="1"/>
  <c r="AE115" i="1"/>
  <c r="CE114" i="1"/>
  <c r="CD114" i="1"/>
  <c r="CA114" i="1"/>
  <c r="BZ114" i="1"/>
  <c r="BE114" i="1"/>
  <c r="BA114" i="1"/>
  <c r="BB114" i="1" s="1"/>
  <c r="BC114" i="1" s="1"/>
  <c r="AG114" i="1"/>
  <c r="AF114" i="1"/>
  <c r="AE114" i="1"/>
  <c r="D114" i="1"/>
  <c r="CE113" i="1"/>
  <c r="CD113" i="1"/>
  <c r="D113" i="1" s="1"/>
  <c r="CA113" i="1"/>
  <c r="BZ113" i="1"/>
  <c r="BE113" i="1"/>
  <c r="BA113" i="1"/>
  <c r="BB113" i="1" s="1"/>
  <c r="BC113" i="1" s="1"/>
  <c r="AG113" i="1"/>
  <c r="AF113" i="1"/>
  <c r="AE113" i="1"/>
  <c r="CE112" i="1"/>
  <c r="CD112" i="1"/>
  <c r="CA112" i="1"/>
  <c r="BZ112" i="1"/>
  <c r="BE112" i="1"/>
  <c r="BC112" i="1"/>
  <c r="BB112" i="1"/>
  <c r="BA112" i="1"/>
  <c r="AG112" i="1"/>
  <c r="AF112" i="1"/>
  <c r="AE112" i="1"/>
  <c r="D112" i="1"/>
  <c r="CE111" i="1"/>
  <c r="CD111" i="1"/>
  <c r="D111" i="1" s="1"/>
  <c r="CA111" i="1"/>
  <c r="BZ111" i="1"/>
  <c r="BE111" i="1"/>
  <c r="BA111" i="1"/>
  <c r="BB111" i="1" s="1"/>
  <c r="BC111" i="1" s="1"/>
  <c r="AG111" i="1"/>
  <c r="AF111" i="1"/>
  <c r="AE111" i="1"/>
  <c r="CE110" i="1"/>
  <c r="CD110" i="1"/>
  <c r="D110" i="1" s="1"/>
  <c r="CA110" i="1"/>
  <c r="BZ110" i="1"/>
  <c r="BE110" i="1"/>
  <c r="BB110" i="1"/>
  <c r="BC110" i="1" s="1"/>
  <c r="BA110" i="1"/>
  <c r="AG110" i="1"/>
  <c r="AF110" i="1"/>
  <c r="AE110" i="1"/>
  <c r="CE109" i="1"/>
  <c r="CD109" i="1"/>
  <c r="D109" i="1" s="1"/>
  <c r="CA109" i="1"/>
  <c r="BZ109" i="1"/>
  <c r="BE109" i="1"/>
  <c r="BA109" i="1"/>
  <c r="BB109" i="1" s="1"/>
  <c r="BC109" i="1" s="1"/>
  <c r="AG109" i="1"/>
  <c r="AF109" i="1"/>
  <c r="AE109" i="1"/>
  <c r="CE108" i="1"/>
  <c r="CD108" i="1"/>
  <c r="CA108" i="1"/>
  <c r="BZ108" i="1"/>
  <c r="BE108" i="1"/>
  <c r="BA108" i="1"/>
  <c r="BB108" i="1" s="1"/>
  <c r="BC108" i="1" s="1"/>
  <c r="AG108" i="1"/>
  <c r="AF108" i="1"/>
  <c r="AE108" i="1"/>
  <c r="D108" i="1"/>
  <c r="CE107" i="1"/>
  <c r="CD107" i="1"/>
  <c r="D107" i="1" s="1"/>
  <c r="CA107" i="1"/>
  <c r="BZ107" i="1"/>
  <c r="BE107" i="1"/>
  <c r="BA107" i="1"/>
  <c r="BB107" i="1" s="1"/>
  <c r="BC107" i="1" s="1"/>
  <c r="AG107" i="1"/>
  <c r="AF107" i="1"/>
  <c r="AE107" i="1"/>
  <c r="CE106" i="1"/>
  <c r="CD106" i="1"/>
  <c r="CA106" i="1"/>
  <c r="BZ106" i="1"/>
  <c r="BE106" i="1"/>
  <c r="BB106" i="1"/>
  <c r="BC106" i="1" s="1"/>
  <c r="BA106" i="1"/>
  <c r="AG106" i="1"/>
  <c r="AF106" i="1"/>
  <c r="AE106" i="1"/>
  <c r="D106" i="1"/>
  <c r="CE105" i="1"/>
  <c r="CD105" i="1"/>
  <c r="D105" i="1" s="1"/>
  <c r="CA105" i="1"/>
  <c r="BZ105" i="1"/>
  <c r="BE105" i="1"/>
  <c r="BA105" i="1"/>
  <c r="BB105" i="1" s="1"/>
  <c r="BC105" i="1" s="1"/>
  <c r="AG105" i="1"/>
  <c r="AF105" i="1"/>
  <c r="AE105" i="1"/>
  <c r="CE104" i="1"/>
  <c r="CD104" i="1"/>
  <c r="D104" i="1" s="1"/>
  <c r="CA104" i="1"/>
  <c r="BZ104" i="1"/>
  <c r="BE104" i="1"/>
  <c r="BA104" i="1"/>
  <c r="BB104" i="1" s="1"/>
  <c r="BC104" i="1" s="1"/>
  <c r="AG104" i="1"/>
  <c r="AF104" i="1"/>
  <c r="AE104" i="1"/>
  <c r="CE103" i="1"/>
  <c r="CD103" i="1"/>
  <c r="D103" i="1" s="1"/>
  <c r="CA103" i="1"/>
  <c r="BZ103" i="1"/>
  <c r="BE103" i="1"/>
  <c r="BA103" i="1"/>
  <c r="BB103" i="1" s="1"/>
  <c r="BC103" i="1" s="1"/>
  <c r="AG103" i="1"/>
  <c r="AF103" i="1"/>
  <c r="AE103" i="1"/>
  <c r="CE102" i="1"/>
  <c r="CD102" i="1"/>
  <c r="D102" i="1" s="1"/>
  <c r="CA102" i="1"/>
  <c r="BZ102" i="1"/>
  <c r="BE102" i="1"/>
  <c r="BC102" i="1"/>
  <c r="BB102" i="1"/>
  <c r="BA102" i="1"/>
  <c r="AG102" i="1"/>
  <c r="AF102" i="1"/>
  <c r="AE102" i="1"/>
  <c r="CE101" i="1"/>
  <c r="CA101" i="1"/>
  <c r="BZ101" i="1"/>
  <c r="BE101" i="1"/>
  <c r="BA101" i="1"/>
  <c r="BB101" i="1" s="1"/>
  <c r="BC101" i="1" s="1"/>
  <c r="AG101" i="1"/>
  <c r="AF101" i="1"/>
  <c r="AE101" i="1"/>
  <c r="D101" i="1"/>
  <c r="CE100" i="1"/>
  <c r="CD100" i="1"/>
  <c r="D100" i="1" s="1"/>
  <c r="CA100" i="1"/>
  <c r="BZ100" i="1"/>
  <c r="BE100" i="1"/>
  <c r="BC100" i="1"/>
  <c r="BB100" i="1"/>
  <c r="BA100" i="1"/>
  <c r="AG100" i="1"/>
  <c r="AF100" i="1"/>
  <c r="AE100" i="1"/>
  <c r="CE99" i="1"/>
  <c r="CD99" i="1"/>
  <c r="D99" i="1" s="1"/>
  <c r="CA99" i="1"/>
  <c r="BZ99" i="1"/>
  <c r="BE99" i="1"/>
  <c r="BA99" i="1"/>
  <c r="BB99" i="1" s="1"/>
  <c r="BC99" i="1" s="1"/>
  <c r="AG99" i="1"/>
  <c r="AF99" i="1"/>
  <c r="AE99" i="1"/>
  <c r="CE98" i="1"/>
  <c r="CD98" i="1"/>
  <c r="D98" i="1" s="1"/>
  <c r="CA98" i="1"/>
  <c r="BZ98" i="1"/>
  <c r="BE98" i="1"/>
  <c r="BA98" i="1"/>
  <c r="BB98" i="1" s="1"/>
  <c r="BC98" i="1" s="1"/>
  <c r="AG98" i="1"/>
  <c r="AF98" i="1"/>
  <c r="AE98" i="1"/>
  <c r="CE97" i="1"/>
  <c r="CD97" i="1"/>
  <c r="D97" i="1" s="1"/>
  <c r="CA97" i="1"/>
  <c r="BZ97" i="1"/>
  <c r="BE97" i="1"/>
  <c r="BC97" i="1"/>
  <c r="BB97" i="1"/>
  <c r="BA97" i="1"/>
  <c r="AG97" i="1"/>
  <c r="AF97" i="1"/>
  <c r="AE97" i="1"/>
  <c r="CE96" i="1"/>
  <c r="CD96" i="1"/>
  <c r="D96" i="1" s="1"/>
  <c r="CA96" i="1"/>
  <c r="BZ96" i="1"/>
  <c r="BE96" i="1"/>
  <c r="BA96" i="1"/>
  <c r="BB96" i="1" s="1"/>
  <c r="BC96" i="1" s="1"/>
  <c r="AG96" i="1"/>
  <c r="AF96" i="1"/>
  <c r="AE96" i="1"/>
  <c r="CE95" i="1"/>
  <c r="CD95" i="1"/>
  <c r="D95" i="1" s="1"/>
  <c r="CA95" i="1"/>
  <c r="BZ95" i="1"/>
  <c r="BE95" i="1"/>
  <c r="BB95" i="1"/>
  <c r="BC95" i="1" s="1"/>
  <c r="BA95" i="1"/>
  <c r="AG95" i="1"/>
  <c r="AF95" i="1"/>
  <c r="AE95" i="1"/>
  <c r="CE94" i="1"/>
  <c r="CD94" i="1"/>
  <c r="D94" i="1" s="1"/>
  <c r="CA94" i="1"/>
  <c r="BZ94" i="1"/>
  <c r="BE94" i="1"/>
  <c r="BB94" i="1"/>
  <c r="BC94" i="1" s="1"/>
  <c r="BA94" i="1"/>
  <c r="AG94" i="1"/>
  <c r="AF94" i="1"/>
  <c r="AE94" i="1"/>
  <c r="CE93" i="1"/>
  <c r="CA93" i="1"/>
  <c r="BZ93" i="1"/>
  <c r="BE93" i="1"/>
  <c r="BA93" i="1"/>
  <c r="BB93" i="1" s="1"/>
  <c r="BC93" i="1" s="1"/>
  <c r="AG93" i="1"/>
  <c r="AF93" i="1"/>
  <c r="AE93" i="1"/>
  <c r="CE92" i="1"/>
  <c r="CD92" i="1"/>
  <c r="CA92" i="1"/>
  <c r="BZ92" i="1"/>
  <c r="BE92" i="1"/>
  <c r="BB92" i="1"/>
  <c r="BC92" i="1" s="1"/>
  <c r="BA92" i="1"/>
  <c r="AG92" i="1"/>
  <c r="AF92" i="1"/>
  <c r="AE92" i="1"/>
  <c r="D92" i="1"/>
  <c r="CE91" i="1"/>
  <c r="CD91" i="1"/>
  <c r="CA91" i="1"/>
  <c r="BZ91" i="1"/>
  <c r="BE91" i="1"/>
  <c r="BA91" i="1"/>
  <c r="BB91" i="1" s="1"/>
  <c r="BC91" i="1" s="1"/>
  <c r="AG91" i="1"/>
  <c r="AF91" i="1"/>
  <c r="AE91" i="1"/>
  <c r="D91" i="1"/>
  <c r="CE90" i="1"/>
  <c r="CD90" i="1"/>
  <c r="CA90" i="1"/>
  <c r="BZ90" i="1"/>
  <c r="BE90" i="1"/>
  <c r="BA90" i="1"/>
  <c r="BB90" i="1" s="1"/>
  <c r="BC90" i="1" s="1"/>
  <c r="AG90" i="1"/>
  <c r="AF90" i="1"/>
  <c r="AE90" i="1"/>
  <c r="D90" i="1"/>
  <c r="CE89" i="1"/>
  <c r="CD89" i="1"/>
  <c r="CA89" i="1"/>
  <c r="BZ89" i="1"/>
  <c r="BE89" i="1"/>
  <c r="BA89" i="1"/>
  <c r="BB89" i="1" s="1"/>
  <c r="BC89" i="1" s="1"/>
  <c r="AG89" i="1"/>
  <c r="AF89" i="1"/>
  <c r="AE89" i="1"/>
  <c r="D89" i="1"/>
  <c r="CE88" i="1"/>
  <c r="CD88" i="1"/>
  <c r="CA88" i="1"/>
  <c r="BZ88" i="1"/>
  <c r="BE88" i="1"/>
  <c r="BA88" i="1"/>
  <c r="BB88" i="1" s="1"/>
  <c r="BC88" i="1" s="1"/>
  <c r="AG88" i="1"/>
  <c r="AF88" i="1"/>
  <c r="AE88" i="1"/>
  <c r="D88" i="1"/>
  <c r="CE87" i="1"/>
  <c r="CD87" i="1"/>
  <c r="CA87" i="1"/>
  <c r="BZ87" i="1"/>
  <c r="BE87" i="1"/>
  <c r="BA87" i="1"/>
  <c r="BB87" i="1" s="1"/>
  <c r="BC87" i="1" s="1"/>
  <c r="AG87" i="1"/>
  <c r="AF87" i="1"/>
  <c r="AE87" i="1"/>
  <c r="D87" i="1"/>
  <c r="CE86" i="1"/>
  <c r="CA86" i="1"/>
  <c r="BZ86" i="1"/>
  <c r="BE86" i="1"/>
  <c r="BA86" i="1"/>
  <c r="BB86" i="1" s="1"/>
  <c r="BC86" i="1" s="1"/>
  <c r="AG86" i="1"/>
  <c r="AF86" i="1"/>
  <c r="AE86" i="1"/>
  <c r="CE85" i="1"/>
  <c r="CD85" i="1"/>
  <c r="D85" i="1" s="1"/>
  <c r="CA85" i="1"/>
  <c r="BZ85" i="1"/>
  <c r="BE85" i="1"/>
  <c r="BA85" i="1"/>
  <c r="BB85" i="1" s="1"/>
  <c r="BC85" i="1" s="1"/>
  <c r="AG85" i="1"/>
  <c r="AF85" i="1"/>
  <c r="AE85" i="1"/>
  <c r="CA84" i="1"/>
  <c r="CE84" i="1" s="1"/>
  <c r="BZ84" i="1"/>
  <c r="BE84" i="1"/>
  <c r="BA84" i="1"/>
  <c r="BB84" i="1" s="1"/>
  <c r="BC84" i="1" s="1"/>
  <c r="AG84" i="1"/>
  <c r="AF84" i="1"/>
  <c r="AE84" i="1"/>
  <c r="D84" i="1"/>
  <c r="CE83" i="1"/>
  <c r="CD83" i="1"/>
  <c r="CA83" i="1"/>
  <c r="BZ83" i="1"/>
  <c r="BE83" i="1"/>
  <c r="BB83" i="1"/>
  <c r="BC83" i="1" s="1"/>
  <c r="BA83" i="1"/>
  <c r="AG83" i="1"/>
  <c r="AF83" i="1"/>
  <c r="AE83" i="1"/>
  <c r="D83" i="1"/>
  <c r="CE82" i="1"/>
  <c r="CD82" i="1"/>
  <c r="D82" i="1" s="1"/>
  <c r="CA82" i="1"/>
  <c r="BZ82" i="1"/>
  <c r="BE82" i="1"/>
  <c r="BB82" i="1"/>
  <c r="BC82" i="1" s="1"/>
  <c r="BA82" i="1"/>
  <c r="AG82" i="1"/>
  <c r="AF82" i="1"/>
  <c r="AE82" i="1"/>
  <c r="CE81" i="1"/>
  <c r="CD81" i="1"/>
  <c r="D81" i="1" s="1"/>
  <c r="CA81" i="1"/>
  <c r="BZ81" i="1"/>
  <c r="BE81" i="1"/>
  <c r="BA81" i="1"/>
  <c r="BB81" i="1" s="1"/>
  <c r="BC81" i="1" s="1"/>
  <c r="AG81" i="1"/>
  <c r="AF81" i="1"/>
  <c r="AE81" i="1"/>
  <c r="CE80" i="1"/>
  <c r="CD80" i="1"/>
  <c r="D80" i="1" s="1"/>
  <c r="CA80" i="1"/>
  <c r="BZ80" i="1"/>
  <c r="BE80" i="1"/>
  <c r="BB80" i="1"/>
  <c r="BC80" i="1" s="1"/>
  <c r="BA80" i="1"/>
  <c r="AG80" i="1"/>
  <c r="AF80" i="1"/>
  <c r="AE80" i="1"/>
  <c r="CE79" i="1"/>
  <c r="CD79" i="1"/>
  <c r="CA79" i="1"/>
  <c r="BZ79" i="1"/>
  <c r="BE79" i="1"/>
  <c r="BB79" i="1"/>
  <c r="BC79" i="1" s="1"/>
  <c r="BA79" i="1"/>
  <c r="AG79" i="1"/>
  <c r="AF79" i="1"/>
  <c r="AE79" i="1"/>
  <c r="D79" i="1"/>
  <c r="CE78" i="1"/>
  <c r="CD78" i="1"/>
  <c r="D78" i="1" s="1"/>
  <c r="CA78" i="1"/>
  <c r="BZ78" i="1"/>
  <c r="BE78" i="1"/>
  <c r="BB78" i="1"/>
  <c r="BC78" i="1" s="1"/>
  <c r="BA78" i="1"/>
  <c r="AG78" i="1"/>
  <c r="AF78" i="1"/>
  <c r="AE78" i="1"/>
  <c r="CE77" i="1"/>
  <c r="CA77" i="1"/>
  <c r="BZ77" i="1"/>
  <c r="BE77" i="1"/>
  <c r="BA77" i="1"/>
  <c r="BB77" i="1" s="1"/>
  <c r="BC77" i="1" s="1"/>
  <c r="AG77" i="1"/>
  <c r="AF77" i="1"/>
  <c r="AE77" i="1"/>
  <c r="CE76" i="1"/>
  <c r="CD76" i="1"/>
  <c r="CA76" i="1"/>
  <c r="BZ76" i="1"/>
  <c r="BE76" i="1"/>
  <c r="BC76" i="1"/>
  <c r="BB76" i="1"/>
  <c r="BA76" i="1"/>
  <c r="AG76" i="1"/>
  <c r="AF76" i="1"/>
  <c r="AE76" i="1"/>
  <c r="D76" i="1"/>
  <c r="CE75" i="1"/>
  <c r="CD75" i="1"/>
  <c r="D75" i="1" s="1"/>
  <c r="CA75" i="1"/>
  <c r="BZ75" i="1"/>
  <c r="BE75" i="1"/>
  <c r="BA75" i="1"/>
  <c r="BB75" i="1" s="1"/>
  <c r="BC75" i="1" s="1"/>
  <c r="AG75" i="1"/>
  <c r="AF75" i="1"/>
  <c r="AE75" i="1"/>
  <c r="CE74" i="1"/>
  <c r="CD74" i="1"/>
  <c r="D74" i="1" s="1"/>
  <c r="CA74" i="1"/>
  <c r="BZ74" i="1"/>
  <c r="BE74" i="1"/>
  <c r="BB74" i="1"/>
  <c r="BC74" i="1" s="1"/>
  <c r="BA74" i="1"/>
  <c r="AG74" i="1"/>
  <c r="AF74" i="1"/>
  <c r="AE74" i="1"/>
  <c r="CE73" i="1"/>
  <c r="CD73" i="1"/>
  <c r="D73" i="1" s="1"/>
  <c r="CA73" i="1"/>
  <c r="BZ73" i="1"/>
  <c r="BE73" i="1"/>
  <c r="BA73" i="1"/>
  <c r="BB73" i="1" s="1"/>
  <c r="BC73" i="1" s="1"/>
  <c r="AG73" i="1"/>
  <c r="AF73" i="1"/>
  <c r="AE73" i="1"/>
  <c r="CE72" i="1"/>
  <c r="CD72" i="1"/>
  <c r="D72" i="1" s="1"/>
  <c r="CA72" i="1"/>
  <c r="BZ72" i="1"/>
  <c r="BE72" i="1"/>
  <c r="BB72" i="1"/>
  <c r="BC72" i="1" s="1"/>
  <c r="BA72" i="1"/>
  <c r="AG72" i="1"/>
  <c r="AF72" i="1"/>
  <c r="AE72" i="1"/>
  <c r="CE71" i="1"/>
  <c r="CD71" i="1"/>
  <c r="D71" i="1" s="1"/>
  <c r="CA71" i="1"/>
  <c r="BZ71" i="1"/>
  <c r="BE71" i="1"/>
  <c r="BA71" i="1"/>
  <c r="BB71" i="1" s="1"/>
  <c r="BC71" i="1" s="1"/>
  <c r="AG71" i="1"/>
  <c r="AF71" i="1"/>
  <c r="AE71" i="1"/>
  <c r="CE70" i="1"/>
  <c r="CA70" i="1"/>
  <c r="BZ70" i="1"/>
  <c r="BE70" i="1"/>
  <c r="BB70" i="1"/>
  <c r="BC70" i="1" s="1"/>
  <c r="BA70" i="1"/>
  <c r="AG70" i="1"/>
  <c r="AF70" i="1"/>
  <c r="AE70" i="1"/>
  <c r="D70" i="1"/>
  <c r="CE69" i="1"/>
  <c r="CD69" i="1"/>
  <c r="D69" i="1" s="1"/>
  <c r="CA69" i="1"/>
  <c r="BZ69" i="1"/>
  <c r="BE69" i="1"/>
  <c r="BA69" i="1"/>
  <c r="BB69" i="1" s="1"/>
  <c r="BC69" i="1" s="1"/>
  <c r="AG69" i="1"/>
  <c r="AF69" i="1"/>
  <c r="AE69" i="1"/>
  <c r="CE68" i="1"/>
  <c r="CD68" i="1"/>
  <c r="D68" i="1" s="1"/>
  <c r="CA68" i="1"/>
  <c r="BZ68" i="1"/>
  <c r="BE68" i="1"/>
  <c r="BA68" i="1"/>
  <c r="BB68" i="1" s="1"/>
  <c r="BC68" i="1" s="1"/>
  <c r="AG68" i="1"/>
  <c r="AF68" i="1"/>
  <c r="AE68" i="1"/>
  <c r="CE67" i="1"/>
  <c r="CD67" i="1"/>
  <c r="D67" i="1" s="1"/>
  <c r="CA67" i="1"/>
  <c r="BZ67" i="1"/>
  <c r="BE67" i="1"/>
  <c r="BB67" i="1"/>
  <c r="BC67" i="1" s="1"/>
  <c r="BA67" i="1"/>
  <c r="AG67" i="1"/>
  <c r="AF67" i="1"/>
  <c r="AE67" i="1"/>
  <c r="CE66" i="1"/>
  <c r="CD66" i="1"/>
  <c r="D66" i="1" s="1"/>
  <c r="CA66" i="1"/>
  <c r="BZ66" i="1"/>
  <c r="BE66" i="1"/>
  <c r="BC66" i="1"/>
  <c r="BB66" i="1"/>
  <c r="BA66" i="1"/>
  <c r="AG66" i="1"/>
  <c r="AF66" i="1"/>
  <c r="AE66" i="1"/>
  <c r="CE65" i="1"/>
  <c r="CD65" i="1"/>
  <c r="D65" i="1" s="1"/>
  <c r="CA65" i="1"/>
  <c r="BZ65" i="1"/>
  <c r="BE65" i="1"/>
  <c r="BA65" i="1"/>
  <c r="BB65" i="1" s="1"/>
  <c r="BC65" i="1" s="1"/>
  <c r="AG65" i="1"/>
  <c r="AF65" i="1"/>
  <c r="AE65" i="1"/>
  <c r="CE64" i="1"/>
  <c r="CD64" i="1"/>
  <c r="D64" i="1" s="1"/>
  <c r="CA64" i="1"/>
  <c r="BZ64" i="1"/>
  <c r="BE64" i="1"/>
  <c r="BB64" i="1"/>
  <c r="BC64" i="1" s="1"/>
  <c r="BA64" i="1"/>
  <c r="AG64" i="1"/>
  <c r="AF64" i="1"/>
  <c r="AE64" i="1"/>
  <c r="CA63" i="1"/>
  <c r="CE63" i="1" s="1"/>
  <c r="BZ63" i="1"/>
  <c r="BE63" i="1"/>
  <c r="BB63" i="1"/>
  <c r="BC63" i="1" s="1"/>
  <c r="BA63" i="1"/>
  <c r="AG63" i="1"/>
  <c r="AF63" i="1"/>
  <c r="AE63" i="1"/>
  <c r="D63" i="1"/>
  <c r="CE62" i="1"/>
  <c r="CD62" i="1"/>
  <c r="CA62" i="1"/>
  <c r="BZ62" i="1"/>
  <c r="BE62" i="1"/>
  <c r="BA62" i="1"/>
  <c r="BB62" i="1" s="1"/>
  <c r="BC62" i="1" s="1"/>
  <c r="AG62" i="1"/>
  <c r="AF62" i="1"/>
  <c r="AE62" i="1"/>
  <c r="D62" i="1"/>
  <c r="CE61" i="1"/>
  <c r="CD61" i="1"/>
  <c r="D61" i="1" s="1"/>
  <c r="CA61" i="1"/>
  <c r="BZ61" i="1"/>
  <c r="BE61" i="1"/>
  <c r="BB61" i="1"/>
  <c r="BC61" i="1" s="1"/>
  <c r="BA61" i="1"/>
  <c r="AG61" i="1"/>
  <c r="AF61" i="1"/>
  <c r="AE61" i="1"/>
  <c r="CE60" i="1"/>
  <c r="CD60" i="1"/>
  <c r="D60" i="1" s="1"/>
  <c r="CA60" i="1"/>
  <c r="BZ60" i="1"/>
  <c r="BE60" i="1"/>
  <c r="BA60" i="1"/>
  <c r="BB60" i="1" s="1"/>
  <c r="BC60" i="1" s="1"/>
  <c r="AG60" i="1"/>
  <c r="AF60" i="1"/>
  <c r="AE60" i="1"/>
  <c r="CE59" i="1"/>
  <c r="CD59" i="1"/>
  <c r="CA59" i="1"/>
  <c r="BZ59" i="1"/>
  <c r="BE59" i="1"/>
  <c r="BA59" i="1"/>
  <c r="BB59" i="1" s="1"/>
  <c r="BC59" i="1" s="1"/>
  <c r="AG59" i="1"/>
  <c r="AF59" i="1"/>
  <c r="AE59" i="1"/>
  <c r="D59" i="1"/>
  <c r="CE58" i="1"/>
  <c r="CD58" i="1"/>
  <c r="CA58" i="1"/>
  <c r="BZ58" i="1"/>
  <c r="BE58" i="1"/>
  <c r="BA58" i="1"/>
  <c r="BB58" i="1" s="1"/>
  <c r="BC58" i="1" s="1"/>
  <c r="AG58" i="1"/>
  <c r="AF58" i="1"/>
  <c r="AE58" i="1"/>
  <c r="D58" i="1"/>
  <c r="CE57" i="1"/>
  <c r="CD57" i="1"/>
  <c r="CA57" i="1"/>
  <c r="BZ57" i="1"/>
  <c r="BE57" i="1"/>
  <c r="BA57" i="1"/>
  <c r="BB57" i="1" s="1"/>
  <c r="BC57" i="1" s="1"/>
  <c r="AG57" i="1"/>
  <c r="AF57" i="1"/>
  <c r="AE57" i="1"/>
  <c r="D57" i="1"/>
  <c r="CE56" i="1"/>
  <c r="CD56" i="1"/>
  <c r="CA56" i="1"/>
  <c r="BZ56" i="1"/>
  <c r="BE56" i="1"/>
  <c r="BA56" i="1"/>
  <c r="BB56" i="1" s="1"/>
  <c r="BC56" i="1" s="1"/>
  <c r="AG56" i="1"/>
  <c r="AF56" i="1"/>
  <c r="AE56" i="1"/>
  <c r="D56" i="1"/>
  <c r="CE55" i="1"/>
  <c r="CD55" i="1"/>
  <c r="CA55" i="1"/>
  <c r="BZ55" i="1"/>
  <c r="BE55" i="1"/>
  <c r="BB55" i="1"/>
  <c r="AG55" i="1"/>
  <c r="AF55" i="1"/>
  <c r="AE55" i="1"/>
  <c r="CE54" i="1"/>
  <c r="CD54" i="1"/>
  <c r="D54" i="1" s="1"/>
  <c r="CA54" i="1"/>
  <c r="BZ54" i="1"/>
  <c r="BE54" i="1"/>
  <c r="BB54" i="1"/>
  <c r="BC54" i="1" s="1"/>
  <c r="BA54" i="1"/>
  <c r="AG54" i="1"/>
  <c r="AF54" i="1"/>
  <c r="AE54" i="1"/>
  <c r="CE53" i="1"/>
  <c r="CD53" i="1"/>
  <c r="D53" i="1" s="1"/>
  <c r="CA53" i="1"/>
  <c r="BZ53" i="1"/>
  <c r="BE53" i="1"/>
  <c r="BA53" i="1"/>
  <c r="BB53" i="1" s="1"/>
  <c r="BC53" i="1" s="1"/>
  <c r="AG53" i="1"/>
  <c r="AF53" i="1"/>
  <c r="AE53" i="1"/>
  <c r="CA52" i="1"/>
  <c r="CE52" i="1" s="1"/>
  <c r="BZ52" i="1"/>
  <c r="BE52" i="1"/>
  <c r="BA52" i="1"/>
  <c r="BB52" i="1" s="1"/>
  <c r="BC52" i="1" s="1"/>
  <c r="AG52" i="1"/>
  <c r="AF52" i="1"/>
  <c r="AE52" i="1"/>
  <c r="D52" i="1"/>
  <c r="CE51" i="1"/>
  <c r="CD51" i="1"/>
  <c r="CA51" i="1"/>
  <c r="BZ51" i="1"/>
  <c r="BE51" i="1"/>
  <c r="BB51" i="1"/>
  <c r="AG51" i="1"/>
  <c r="AF51" i="1"/>
  <c r="AE51" i="1"/>
  <c r="CE50" i="1"/>
  <c r="CD50" i="1"/>
  <c r="D50" i="1" s="1"/>
  <c r="CA50" i="1"/>
  <c r="BZ50" i="1"/>
  <c r="BE50" i="1"/>
  <c r="BC50" i="1"/>
  <c r="BB50" i="1"/>
  <c r="BA50" i="1"/>
  <c r="AG50" i="1"/>
  <c r="AF50" i="1"/>
  <c r="AE50" i="1"/>
  <c r="CE49" i="1"/>
  <c r="CD49" i="1"/>
  <c r="D49" i="1" s="1"/>
  <c r="CA49" i="1"/>
  <c r="BZ49" i="1"/>
  <c r="BE49" i="1"/>
  <c r="BB49" i="1"/>
  <c r="BC49" i="1" s="1"/>
  <c r="BA49" i="1"/>
  <c r="AG49" i="1"/>
  <c r="AF49" i="1"/>
  <c r="AE49" i="1"/>
  <c r="CE48" i="1"/>
  <c r="CD48" i="1"/>
  <c r="D48" i="1" s="1"/>
  <c r="CA48" i="1"/>
  <c r="BZ48" i="1"/>
  <c r="BE48" i="1"/>
  <c r="BA48" i="1"/>
  <c r="BB48" i="1" s="1"/>
  <c r="BC48" i="1" s="1"/>
  <c r="AG48" i="1"/>
  <c r="AF48" i="1"/>
  <c r="AE48" i="1"/>
  <c r="CE47" i="1"/>
  <c r="CD47" i="1"/>
  <c r="D47" i="1" s="1"/>
  <c r="CA47" i="1"/>
  <c r="BZ47" i="1"/>
  <c r="BE47" i="1"/>
  <c r="BA47" i="1"/>
  <c r="BB47" i="1" s="1"/>
  <c r="BC47" i="1" s="1"/>
  <c r="AG47" i="1"/>
  <c r="AF47" i="1"/>
  <c r="AE47" i="1"/>
  <c r="CE46" i="1"/>
  <c r="CD46" i="1"/>
  <c r="D46" i="1" s="1"/>
  <c r="CA46" i="1"/>
  <c r="BZ46" i="1"/>
  <c r="BE46" i="1"/>
  <c r="BA46" i="1"/>
  <c r="BB46" i="1" s="1"/>
  <c r="BC46" i="1" s="1"/>
  <c r="AG46" i="1"/>
  <c r="AF46" i="1"/>
  <c r="AE46" i="1"/>
  <c r="CE45" i="1"/>
  <c r="CD45" i="1"/>
  <c r="CA45" i="1"/>
  <c r="BZ45" i="1"/>
  <c r="BE45" i="1"/>
  <c r="BA45" i="1"/>
  <c r="BB45" i="1" s="1"/>
  <c r="BC45" i="1" s="1"/>
  <c r="AG45" i="1"/>
  <c r="AF45" i="1"/>
  <c r="AE45" i="1"/>
  <c r="D45" i="1"/>
  <c r="CE44" i="1"/>
  <c r="CD44" i="1"/>
  <c r="D44" i="1" s="1"/>
  <c r="CA44" i="1"/>
  <c r="BZ44" i="1"/>
  <c r="BE44" i="1"/>
  <c r="BA44" i="1"/>
  <c r="BB44" i="1" s="1"/>
  <c r="BC44" i="1" s="1"/>
  <c r="AG44" i="1"/>
  <c r="AF44" i="1"/>
  <c r="AE44" i="1"/>
  <c r="CE43" i="1"/>
  <c r="CD43" i="1"/>
  <c r="D43" i="1" s="1"/>
  <c r="CA43" i="1"/>
  <c r="BZ43" i="1"/>
  <c r="BE43" i="1"/>
  <c r="BC43" i="1"/>
  <c r="BB43" i="1"/>
  <c r="BA43" i="1"/>
  <c r="AG43" i="1"/>
  <c r="AF43" i="1"/>
  <c r="AE43" i="1"/>
  <c r="CE42" i="1"/>
  <c r="CD42" i="1"/>
  <c r="D42" i="1" s="1"/>
  <c r="CA42" i="1"/>
  <c r="BZ42" i="1"/>
  <c r="BE42" i="1"/>
  <c r="BA42" i="1"/>
  <c r="BB42" i="1" s="1"/>
  <c r="BC42" i="1" s="1"/>
  <c r="AG42" i="1"/>
  <c r="AF42" i="1"/>
  <c r="AE42" i="1"/>
  <c r="CE41" i="1"/>
  <c r="CD41" i="1"/>
  <c r="D41" i="1" s="1"/>
  <c r="CA41" i="1"/>
  <c r="BZ41" i="1"/>
  <c r="BE41" i="1"/>
  <c r="BA41" i="1"/>
  <c r="BB41" i="1" s="1"/>
  <c r="BC41" i="1" s="1"/>
  <c r="AG41" i="1"/>
  <c r="AF41" i="1"/>
  <c r="AE41" i="1"/>
  <c r="CE40" i="1"/>
  <c r="CD40" i="1"/>
  <c r="D40" i="1" s="1"/>
  <c r="CA40" i="1"/>
  <c r="BZ40" i="1"/>
  <c r="BE40" i="1"/>
  <c r="BB40" i="1"/>
  <c r="BC40" i="1" s="1"/>
  <c r="BA40" i="1"/>
  <c r="AG40" i="1"/>
  <c r="AF40" i="1"/>
  <c r="AE40" i="1"/>
  <c r="CE39" i="1"/>
  <c r="CD39" i="1"/>
  <c r="CA39" i="1"/>
  <c r="BZ39" i="1"/>
  <c r="BE39" i="1"/>
  <c r="BA39" i="1"/>
  <c r="BB39" i="1" s="1"/>
  <c r="BC39" i="1" s="1"/>
  <c r="AG39" i="1"/>
  <c r="AF39" i="1"/>
  <c r="AE39" i="1"/>
  <c r="D39" i="1"/>
  <c r="CE38" i="1"/>
  <c r="CD38" i="1"/>
  <c r="D38" i="1" s="1"/>
  <c r="CA38" i="1"/>
  <c r="BZ38" i="1"/>
  <c r="BE38" i="1"/>
  <c r="BA38" i="1"/>
  <c r="BB38" i="1" s="1"/>
  <c r="BC38" i="1" s="1"/>
  <c r="AG38" i="1"/>
  <c r="AF38" i="1"/>
  <c r="AE38" i="1"/>
  <c r="CE37" i="1"/>
  <c r="CD37" i="1"/>
  <c r="CA37" i="1"/>
  <c r="BZ37" i="1"/>
  <c r="BE37" i="1"/>
  <c r="BA37" i="1"/>
  <c r="BB37" i="1" s="1"/>
  <c r="BC37" i="1" s="1"/>
  <c r="AG37" i="1"/>
  <c r="AF37" i="1"/>
  <c r="AE37" i="1"/>
  <c r="D37" i="1"/>
  <c r="CE36" i="1"/>
  <c r="CD36" i="1"/>
  <c r="D36" i="1" s="1"/>
  <c r="CA36" i="1"/>
  <c r="BZ36" i="1"/>
  <c r="BE36" i="1"/>
  <c r="BA36" i="1"/>
  <c r="BB36" i="1" s="1"/>
  <c r="BC36" i="1" s="1"/>
  <c r="AG36" i="1"/>
  <c r="AF36" i="1"/>
  <c r="AE36" i="1"/>
  <c r="CE35" i="1"/>
  <c r="CD35" i="1"/>
  <c r="D35" i="1" s="1"/>
  <c r="CA35" i="1"/>
  <c r="BZ35" i="1"/>
  <c r="BE35" i="1"/>
  <c r="BA35" i="1"/>
  <c r="BB35" i="1" s="1"/>
  <c r="BC35" i="1" s="1"/>
  <c r="AG35" i="1"/>
  <c r="AF35" i="1"/>
  <c r="AE35" i="1"/>
  <c r="CE34" i="1"/>
  <c r="CD34" i="1"/>
  <c r="D34" i="1" s="1"/>
  <c r="CA34" i="1"/>
  <c r="BZ34" i="1"/>
  <c r="BE34" i="1"/>
  <c r="BA34" i="1"/>
  <c r="BB34" i="1" s="1"/>
  <c r="BC34" i="1" s="1"/>
  <c r="AG34" i="1"/>
  <c r="AF34" i="1"/>
  <c r="AE34" i="1"/>
  <c r="CE33" i="1"/>
  <c r="CD33" i="1"/>
  <c r="D33" i="1" s="1"/>
  <c r="CA33" i="1"/>
  <c r="BZ33" i="1"/>
  <c r="BE33" i="1"/>
  <c r="BB33" i="1"/>
  <c r="BC33" i="1" s="1"/>
  <c r="BA33" i="1"/>
  <c r="AG33" i="1"/>
  <c r="AF33" i="1"/>
  <c r="AE33" i="1"/>
  <c r="CE32" i="1"/>
  <c r="CD32" i="1"/>
  <c r="D32" i="1" s="1"/>
  <c r="CA32" i="1"/>
  <c r="BZ32" i="1"/>
  <c r="BE32" i="1"/>
  <c r="BA32" i="1"/>
  <c r="BB32" i="1" s="1"/>
  <c r="BC32" i="1" s="1"/>
  <c r="AG32" i="1"/>
  <c r="AF32" i="1"/>
  <c r="AE32" i="1"/>
  <c r="CE31" i="1"/>
  <c r="CD31" i="1"/>
  <c r="D31" i="1" s="1"/>
  <c r="CA31" i="1"/>
  <c r="BZ31" i="1"/>
  <c r="BE31" i="1"/>
  <c r="BA31" i="1"/>
  <c r="BB31" i="1" s="1"/>
  <c r="BC31" i="1" s="1"/>
  <c r="AG31" i="1"/>
  <c r="AF31" i="1"/>
  <c r="AE31" i="1"/>
  <c r="CE30" i="1"/>
  <c r="CD30" i="1"/>
  <c r="D30" i="1" s="1"/>
  <c r="CA30" i="1"/>
  <c r="BZ30" i="1"/>
  <c r="BE30" i="1"/>
  <c r="BA30" i="1"/>
  <c r="BB30" i="1" s="1"/>
  <c r="BC30" i="1" s="1"/>
  <c r="AG30" i="1"/>
  <c r="AF30" i="1"/>
  <c r="AE30" i="1"/>
  <c r="CE29" i="1"/>
  <c r="CD29" i="1"/>
  <c r="D29" i="1" s="1"/>
  <c r="CA29" i="1"/>
  <c r="BZ29" i="1"/>
  <c r="BE29" i="1"/>
  <c r="BB29" i="1"/>
  <c r="BC29" i="1" s="1"/>
  <c r="BA29" i="1"/>
  <c r="AG29" i="1"/>
  <c r="AF29" i="1"/>
  <c r="AE29" i="1"/>
  <c r="CE28" i="1"/>
  <c r="CD28" i="1"/>
  <c r="D28" i="1" s="1"/>
  <c r="CA28" i="1"/>
  <c r="BZ28" i="1"/>
  <c r="BE28" i="1"/>
  <c r="BA28" i="1"/>
  <c r="BB28" i="1" s="1"/>
  <c r="BC28" i="1" s="1"/>
  <c r="AG28" i="1"/>
  <c r="AF28" i="1"/>
  <c r="AE28" i="1"/>
  <c r="CE27" i="1"/>
  <c r="CD27" i="1"/>
  <c r="D27" i="1" s="1"/>
  <c r="CA27" i="1"/>
  <c r="BZ27" i="1"/>
  <c r="BE27" i="1"/>
  <c r="BA27" i="1"/>
  <c r="BB27" i="1" s="1"/>
  <c r="BC27" i="1" s="1"/>
  <c r="AG27" i="1"/>
  <c r="AF27" i="1"/>
  <c r="AE27" i="1"/>
  <c r="CE26" i="1"/>
  <c r="CD26" i="1"/>
  <c r="D26" i="1" s="1"/>
  <c r="CA26" i="1"/>
  <c r="BZ26" i="1"/>
  <c r="BE26" i="1"/>
  <c r="BA26" i="1"/>
  <c r="BB26" i="1" s="1"/>
  <c r="BC26" i="1" s="1"/>
  <c r="AG26" i="1"/>
  <c r="AF26" i="1"/>
  <c r="AE26" i="1"/>
  <c r="CE25" i="1"/>
  <c r="CD25" i="1"/>
  <c r="D25" i="1" s="1"/>
  <c r="CA25" i="1"/>
  <c r="BZ25" i="1"/>
  <c r="BE25" i="1"/>
  <c r="BB25" i="1"/>
  <c r="BC25" i="1" s="1"/>
  <c r="BA25" i="1"/>
  <c r="AG25" i="1"/>
  <c r="AF25" i="1"/>
  <c r="AE25" i="1"/>
  <c r="CE24" i="1"/>
  <c r="CD24" i="1"/>
  <c r="D24" i="1" s="1"/>
  <c r="CA24" i="1"/>
  <c r="BZ24" i="1"/>
  <c r="BE24" i="1"/>
  <c r="BB24" i="1"/>
  <c r="BC24" i="1" s="1"/>
  <c r="BA24" i="1"/>
  <c r="AG24" i="1"/>
  <c r="AF24" i="1"/>
  <c r="AE24" i="1"/>
  <c r="CE23" i="1"/>
  <c r="CD23" i="1"/>
  <c r="D23" i="1" s="1"/>
  <c r="CA23" i="1"/>
  <c r="BZ23" i="1"/>
  <c r="BE23" i="1"/>
  <c r="BA23" i="1"/>
  <c r="BB23" i="1" s="1"/>
  <c r="BC23" i="1" s="1"/>
  <c r="AG23" i="1"/>
  <c r="AF23" i="1"/>
  <c r="AE23" i="1"/>
  <c r="CE22" i="1"/>
  <c r="CD22" i="1"/>
  <c r="D22" i="1" s="1"/>
  <c r="CA22" i="1"/>
  <c r="BZ22" i="1"/>
  <c r="BE22" i="1"/>
  <c r="BA22" i="1"/>
  <c r="BB22" i="1" s="1"/>
  <c r="BC22" i="1" s="1"/>
  <c r="AG22" i="1"/>
  <c r="AF22" i="1"/>
  <c r="AE22" i="1"/>
  <c r="CE21" i="1"/>
  <c r="CD21" i="1"/>
  <c r="D21" i="1" s="1"/>
  <c r="CA21" i="1"/>
  <c r="BZ21" i="1"/>
  <c r="BE21" i="1"/>
  <c r="BB21" i="1"/>
  <c r="BC21" i="1" s="1"/>
  <c r="BA21" i="1"/>
  <c r="AG21" i="1"/>
  <c r="AF21" i="1"/>
  <c r="AE21" i="1"/>
  <c r="CE20" i="1"/>
  <c r="CD20" i="1"/>
  <c r="D20" i="1" s="1"/>
  <c r="CA20" i="1"/>
  <c r="BZ20" i="1"/>
  <c r="BE20" i="1"/>
  <c r="BB20" i="1"/>
  <c r="BC20" i="1" s="1"/>
  <c r="BA20" i="1"/>
  <c r="AG20" i="1"/>
  <c r="AF20" i="1"/>
  <c r="AE20" i="1"/>
  <c r="CE19" i="1"/>
  <c r="CD19" i="1"/>
  <c r="D19" i="1" s="1"/>
  <c r="CA19" i="1"/>
  <c r="BZ19" i="1"/>
  <c r="BE19" i="1"/>
  <c r="BA19" i="1"/>
  <c r="BB19" i="1" s="1"/>
  <c r="BC19" i="1" s="1"/>
  <c r="AG19" i="1"/>
  <c r="AF19" i="1"/>
  <c r="AE19" i="1"/>
  <c r="CE18" i="1"/>
  <c r="CD18" i="1"/>
  <c r="D18" i="1" s="1"/>
  <c r="CA18" i="1"/>
  <c r="BZ18" i="1"/>
  <c r="BE18" i="1"/>
  <c r="BA18" i="1"/>
  <c r="BB18" i="1" s="1"/>
  <c r="BC18" i="1" s="1"/>
  <c r="AG18" i="1"/>
  <c r="AF18" i="1"/>
  <c r="AE18" i="1"/>
  <c r="CE17" i="1"/>
  <c r="CD17" i="1"/>
  <c r="D17" i="1" s="1"/>
  <c r="CA17" i="1"/>
  <c r="BZ17" i="1"/>
  <c r="BE17" i="1"/>
  <c r="BB17" i="1"/>
  <c r="BC17" i="1" s="1"/>
  <c r="BA17" i="1"/>
  <c r="AG17" i="1"/>
  <c r="AF17" i="1"/>
  <c r="AE17" i="1"/>
  <c r="CE16" i="1"/>
  <c r="CD16" i="1"/>
  <c r="D16" i="1" s="1"/>
  <c r="CA16" i="1"/>
  <c r="BZ16" i="1"/>
  <c r="BE16" i="1"/>
  <c r="BB16" i="1"/>
  <c r="BC16" i="1" s="1"/>
  <c r="BA16" i="1"/>
  <c r="AG16" i="1"/>
  <c r="AF16" i="1"/>
  <c r="AE16" i="1"/>
  <c r="CE15" i="1"/>
  <c r="CD15" i="1"/>
  <c r="D15" i="1" s="1"/>
  <c r="CA15" i="1"/>
  <c r="BZ15" i="1"/>
  <c r="BE15" i="1"/>
  <c r="BA15" i="1"/>
  <c r="BB15" i="1" s="1"/>
  <c r="BC15" i="1" s="1"/>
  <c r="AG15" i="1"/>
  <c r="AF15" i="1"/>
  <c r="AE15" i="1"/>
  <c r="CE14" i="1"/>
  <c r="CD14" i="1"/>
  <c r="D14" i="1" s="1"/>
  <c r="CA14" i="1"/>
  <c r="BZ14" i="1"/>
  <c r="BE14" i="1"/>
  <c r="BA14" i="1"/>
  <c r="BB14" i="1" s="1"/>
  <c r="BC14" i="1" s="1"/>
  <c r="AG14" i="1"/>
  <c r="AF14" i="1"/>
  <c r="AE14" i="1"/>
  <c r="CE13" i="1"/>
  <c r="CD13" i="1"/>
  <c r="D13" i="1" s="1"/>
  <c r="CA13" i="1"/>
  <c r="BZ13" i="1"/>
  <c r="BE13" i="1"/>
  <c r="BB13" i="1"/>
  <c r="BC13" i="1" s="1"/>
  <c r="BA13" i="1"/>
  <c r="AG13" i="1"/>
  <c r="AF13" i="1"/>
  <c r="AE13" i="1"/>
  <c r="CE12" i="1"/>
  <c r="CD12" i="1"/>
  <c r="D12" i="1" s="1"/>
  <c r="CA12" i="1"/>
  <c r="BZ12" i="1"/>
  <c r="BE12" i="1"/>
  <c r="BB12" i="1"/>
  <c r="BC12" i="1" s="1"/>
  <c r="BA12" i="1"/>
  <c r="AG12" i="1"/>
  <c r="AF12" i="1"/>
  <c r="AE12" i="1"/>
  <c r="CE11" i="1"/>
  <c r="CD11" i="1"/>
  <c r="D11" i="1" s="1"/>
  <c r="CA11" i="1"/>
  <c r="BZ11" i="1"/>
  <c r="BE11" i="1"/>
  <c r="BA11" i="1"/>
  <c r="BB11" i="1" s="1"/>
  <c r="BC11" i="1" s="1"/>
  <c r="AG11" i="1"/>
  <c r="AF11" i="1"/>
  <c r="AE11" i="1"/>
  <c r="CE10" i="1"/>
  <c r="CD10" i="1"/>
  <c r="D10" i="1" s="1"/>
  <c r="CA10" i="1"/>
  <c r="BZ10" i="1"/>
  <c r="BE10" i="1"/>
  <c r="BA10" i="1"/>
  <c r="BB10" i="1" s="1"/>
  <c r="BC10" i="1" s="1"/>
  <c r="AG10" i="1"/>
  <c r="AF10" i="1"/>
  <c r="AE10" i="1"/>
  <c r="CE9" i="1"/>
  <c r="CA9" i="1"/>
  <c r="BZ9" i="1"/>
  <c r="BE9" i="1"/>
  <c r="BA9" i="1"/>
  <c r="BB9" i="1" s="1"/>
  <c r="BC9" i="1" s="1"/>
  <c r="AG9" i="1"/>
  <c r="AF9" i="1"/>
  <c r="AE9" i="1"/>
  <c r="CE8" i="1"/>
  <c r="CD8" i="1"/>
  <c r="CA8" i="1"/>
  <c r="BZ8" i="1"/>
  <c r="BE8" i="1"/>
  <c r="BA8" i="1"/>
  <c r="BB8" i="1" s="1"/>
  <c r="BC8" i="1" s="1"/>
  <c r="AG8" i="1"/>
  <c r="AF8" i="1"/>
  <c r="AE8" i="1"/>
  <c r="D8" i="1"/>
  <c r="CE7" i="1"/>
  <c r="CD7" i="1"/>
  <c r="D7" i="1" s="1"/>
  <c r="CA7" i="1"/>
  <c r="BZ7" i="1"/>
  <c r="BE7" i="1"/>
  <c r="BA7" i="1"/>
  <c r="BB7" i="1" s="1"/>
  <c r="BC7" i="1" s="1"/>
  <c r="AG7" i="1"/>
  <c r="AF7" i="1"/>
  <c r="AE7" i="1"/>
  <c r="CE6" i="1"/>
  <c r="CD6" i="1"/>
  <c r="D6" i="1" s="1"/>
  <c r="CA6" i="1"/>
  <c r="BZ6" i="1"/>
  <c r="BE6" i="1"/>
  <c r="BA6" i="1"/>
  <c r="BB6" i="1" s="1"/>
  <c r="BC6" i="1" s="1"/>
  <c r="AG6" i="1"/>
  <c r="AF6" i="1"/>
  <c r="AE6" i="1"/>
  <c r="CE5" i="1"/>
  <c r="CD5" i="1"/>
  <c r="CA5" i="1"/>
  <c r="BZ5" i="1"/>
  <c r="BE5" i="1"/>
  <c r="BA5" i="1"/>
  <c r="BB5" i="1" s="1"/>
  <c r="BC5" i="1" s="1"/>
  <c r="AG5" i="1"/>
  <c r="AF5" i="1"/>
  <c r="AE5" i="1"/>
  <c r="D5" i="1"/>
  <c r="CE4" i="1"/>
  <c r="CD4" i="1"/>
  <c r="D4" i="1" s="1"/>
  <c r="CA4" i="1"/>
  <c r="BZ4" i="1"/>
  <c r="BE4" i="1"/>
  <c r="BA4" i="1"/>
  <c r="BB4" i="1" s="1"/>
  <c r="BC4" i="1" s="1"/>
  <c r="AG4" i="1"/>
  <c r="AF4" i="1"/>
  <c r="AE4" i="1"/>
  <c r="CE3" i="1"/>
  <c r="CD3" i="1"/>
  <c r="CA3" i="1"/>
  <c r="BZ3" i="1"/>
  <c r="BE3" i="1"/>
  <c r="BA3" i="1"/>
  <c r="BB3" i="1" s="1"/>
  <c r="BC3" i="1" s="1"/>
  <c r="AG3" i="1"/>
  <c r="AF3" i="1"/>
  <c r="AE3" i="1"/>
  <c r="D3" i="1"/>
  <c r="CE2" i="1"/>
  <c r="CD2" i="1"/>
  <c r="CA2" i="1"/>
  <c r="BZ2" i="1"/>
  <c r="BE2" i="1"/>
  <c r="BA2" i="1"/>
  <c r="BB2" i="1" s="1"/>
  <c r="BC2" i="1" s="1"/>
  <c r="AG2" i="1"/>
  <c r="AF2" i="1"/>
  <c r="AE2" i="1"/>
  <c r="D2" i="1"/>
</calcChain>
</file>

<file path=xl/sharedStrings.xml><?xml version="1.0" encoding="utf-8"?>
<sst xmlns="http://schemas.openxmlformats.org/spreadsheetml/2006/main" count="7015" uniqueCount="2051">
  <si>
    <t>AÑO DEL PROCESO</t>
  </si>
  <si>
    <t>No. Compromiso</t>
  </si>
  <si>
    <t>ESTADO DEL CONTRATO</t>
  </si>
  <si>
    <t>ALERTA</t>
  </si>
  <si>
    <t>No. SIPSE</t>
  </si>
  <si>
    <t xml:space="preserve">No. PUBLICACIÓN SECOP </t>
  </si>
  <si>
    <t>NÚMERO DE CONTRATO</t>
  </si>
  <si>
    <t>LINK DEL PROCESO</t>
  </si>
  <si>
    <t>ABOGADO ASIGNADO</t>
  </si>
  <si>
    <t>CDP</t>
  </si>
  <si>
    <t>FECHA CDP</t>
  </si>
  <si>
    <t>RP</t>
  </si>
  <si>
    <t>FECHA RP</t>
  </si>
  <si>
    <t>RUBRO</t>
  </si>
  <si>
    <t xml:space="preserve">MODALIDAD DE SELECCIÓN </t>
  </si>
  <si>
    <t>TIPO DE CONTRATO</t>
  </si>
  <si>
    <t>No. DE OFERENTES DEL PROCESO</t>
  </si>
  <si>
    <t>TÍTULO</t>
  </si>
  <si>
    <t>OBJETO</t>
  </si>
  <si>
    <t>CONTRATISTA CONJUNTO</t>
  </si>
  <si>
    <t xml:space="preserve">CONTRATISTA </t>
  </si>
  <si>
    <t>REPRESENTANTE LEGAL</t>
  </si>
  <si>
    <t>TIPO PERSONA</t>
  </si>
  <si>
    <t>TIPO CONFIGURACION</t>
  </si>
  <si>
    <t>GENERO</t>
  </si>
  <si>
    <t>DEPENDENCIA</t>
  </si>
  <si>
    <t>PERTENECE A LA LOCALIDAD</t>
  </si>
  <si>
    <t>TIPO DE DOCUMENTO</t>
  </si>
  <si>
    <t>NIT / CÉDULA</t>
  </si>
  <si>
    <t>DIGITO VERIFICACIÓN</t>
  </si>
  <si>
    <t>INTEGRANTE 1</t>
  </si>
  <si>
    <t>INTEGRANTE 2</t>
  </si>
  <si>
    <t>INTEGRANTE 3</t>
  </si>
  <si>
    <t xml:space="preserve">FECHA DE NACIMIENTO </t>
  </si>
  <si>
    <t>CORREO DE CONTACTO</t>
  </si>
  <si>
    <t>TÉLEFONO DE CONTACTO</t>
  </si>
  <si>
    <t>DIRECCIÓN DEL CONTRATISTA</t>
  </si>
  <si>
    <t>DESIGNACIÓN SUPERVISIÓN</t>
  </si>
  <si>
    <t>ID DEL SUPERVISOR</t>
  </si>
  <si>
    <t>DIGITO VERIFICACIÓN SUPERVISOR</t>
  </si>
  <si>
    <t>ANTERIOR DESIGNACIÓN</t>
  </si>
  <si>
    <t>FECHA CAMBIO DESIGNACIÓN</t>
  </si>
  <si>
    <t xml:space="preserve">TIPO DE GASTO </t>
  </si>
  <si>
    <t>ARL</t>
  </si>
  <si>
    <t>FECHA ARL</t>
  </si>
  <si>
    <t>TIPO DE RIESGO</t>
  </si>
  <si>
    <t>FECHA DEL PROCESO EN SECOP</t>
  </si>
  <si>
    <t>FECHA SUSCRIPCIÓN CONTRATO</t>
  </si>
  <si>
    <t>VALOR INICIAL DEL CONTRATO</t>
  </si>
  <si>
    <t>FECHA ACTA DE INICIO</t>
  </si>
  <si>
    <t>FECHA DE TERMINACIÓN INICIAL</t>
  </si>
  <si>
    <t>FECHA FINAL SECOP II</t>
  </si>
  <si>
    <t>PLAZO DE EJECUCIÓN DÍAS</t>
  </si>
  <si>
    <t xml:space="preserve">PLAZO DE EJECUCIÓN MESES </t>
  </si>
  <si>
    <t xml:space="preserve">VALOR MENSUAL </t>
  </si>
  <si>
    <t>ANTICIPOS</t>
  </si>
  <si>
    <t>VALOR ANTICIPOS</t>
  </si>
  <si>
    <t>ADICIÓN</t>
  </si>
  <si>
    <t>PRORROGAS</t>
  </si>
  <si>
    <t>VALOR ADICIÓN 1</t>
  </si>
  <si>
    <t>DÍAS PRORROGA 1</t>
  </si>
  <si>
    <t>CDP ADICIÓN 1</t>
  </si>
  <si>
    <t>FECHA CDP ADICIÓN 1</t>
  </si>
  <si>
    <t>RP ADICIÓN 1</t>
  </si>
  <si>
    <t>FECHA RP ADICIÓN 1</t>
  </si>
  <si>
    <t>VALOR ADICIÓN 2</t>
  </si>
  <si>
    <t>DÍAS PRORROGA  2</t>
  </si>
  <si>
    <t>CDP ADICIÓN 2</t>
  </si>
  <si>
    <t>FECHA CDP ADICIÓN 2</t>
  </si>
  <si>
    <t>RP ADICIÓN 2</t>
  </si>
  <si>
    <t>FECHA RP ADICIÓN 2</t>
  </si>
  <si>
    <t>VALOR ADICIÓN 3</t>
  </si>
  <si>
    <t>DÍAS PRORROGA 3</t>
  </si>
  <si>
    <t>CDP ADICIÓN 3</t>
  </si>
  <si>
    <t>FECHA CDP ADICIÓN 3</t>
  </si>
  <si>
    <t>RP ADICIÓN 3</t>
  </si>
  <si>
    <t>FECHA RP ADICIÓN 3</t>
  </si>
  <si>
    <t>TOTAL PRORROGAS</t>
  </si>
  <si>
    <t xml:space="preserve">VALOR ADICIONES </t>
  </si>
  <si>
    <t xml:space="preserve">SUSPENSIONES </t>
  </si>
  <si>
    <t>TOTAL DÍAS SUSPENDIDOS</t>
  </si>
  <si>
    <t>FECHA DE TERMINACIÓN FINAL</t>
  </si>
  <si>
    <t>VALOR FINAL CONTRATO</t>
  </si>
  <si>
    <t xml:space="preserve">FECHA DE LIQUIDACIÓN </t>
  </si>
  <si>
    <t>OBSERVACIÓN</t>
  </si>
  <si>
    <t>OBLIGACIONES ESPECIFICAS</t>
  </si>
  <si>
    <t>PERFIL</t>
  </si>
  <si>
    <t xml:space="preserve">NÚMERO DE PROGRAMA </t>
  </si>
  <si>
    <t>EQUIVALENCIA PROGRAMA</t>
  </si>
  <si>
    <t xml:space="preserve">PROPÓSITO </t>
  </si>
  <si>
    <t>No. PROYECTO</t>
  </si>
  <si>
    <t>EN EJECUCIÓN</t>
  </si>
  <si>
    <t>FDRS-CD-001-2022</t>
  </si>
  <si>
    <t>CPS-001-2022</t>
  </si>
  <si>
    <t>https://community.secop.gov.co/Public/Tendering/OpportunityDetail/Index?noticeUID=CO1.NTC.2530663&amp;isFromPublicArea=True&amp;isModal=False</t>
  </si>
  <si>
    <t>MARTHA</t>
  </si>
  <si>
    <t>O23011605570000001696</t>
  </si>
  <si>
    <t>CONTRATACIÓN DIRECTA</t>
  </si>
  <si>
    <t>PRESTACIÓN DE SERVICIOS PROFESIONALES Y DE APOYO A LA GESTIÓN</t>
  </si>
  <si>
    <t>PRESTAR LOS SERVICIOS PROFESIONALES ESPECIALIZADOS, EN LAS DIFERENTES ETAPAS DE LOS PROCESOS JURÍDICO-ADMINISTRATIVOS Y OPERATIVOS A FIN DE DAR CUMPLIMIENTO AL PLAN DE DESARROLLO LOCA</t>
  </si>
  <si>
    <t>PRESTAR LOS SERVICIOS PROFESIONALES ESPECIALIZADOS, EN LAS DIFERENTES ETAPAS DE LOS PROCESOS JURÍDICO-ADMINISTRATIVOS Y OPERATIVOS A FIN DE DAR CUMPLIMIENTO AL PLAN DE DESARROLLO LOCAL</t>
  </si>
  <si>
    <t>NO</t>
  </si>
  <si>
    <t>BRAHAN EDUARDO GARCIA LOPEZ</t>
  </si>
  <si>
    <t>NA</t>
  </si>
  <si>
    <t xml:space="preserve">1 1. Natural </t>
  </si>
  <si>
    <t>26 26-Persona Natural</t>
  </si>
  <si>
    <t>MASCULINO</t>
  </si>
  <si>
    <t>DESPACHO</t>
  </si>
  <si>
    <t>CC</t>
  </si>
  <si>
    <t>brahangarcia@hotmail.com</t>
  </si>
  <si>
    <t>KR 45 No 22- 05</t>
  </si>
  <si>
    <t>SEBASTIAN SALDARRIAGA RIVERA</t>
  </si>
  <si>
    <t>GERMAN MEDELLIN</t>
  </si>
  <si>
    <t>INVERSIÓN</t>
  </si>
  <si>
    <t>SI</t>
  </si>
  <si>
    <t>I</t>
  </si>
  <si>
    <t>1. Apoyar al Área de Gestión del Desarrollo Local en las diferentes etapas de los procesos administrativos y operativos propios de la ejecución de los procesos adelantados para dar cumplimiento al plan de Desarrollo Local. 2. Realizar el análisis de los Estudios Previos y liquidaciones, que por competencia el ordenador del gasto le asigne, garantizando la correcta aplicación de normas y procedimientos técnicos, administrativos y legales vigentes. 3. Aportar la información necesaria referente a los planes de mejoramiento, rendición de cuentas de los diferentes entes de control, así como la participación y asistencia en los requerimientos de cada uno de estos entes. 4. Prestar apoyo al Despacho del Alcalde(sa) Local de Sumapaz en el análisis, elaboración, aval, respuesta, presentación y seguimiento de la información o documentación solicitada por los entes de control, entidades públicas y/o privadas de conformidad con la normatividad existente para la materia y dentro  de los plazos y términos establecidos por la misma. 5. Realizar el análisis de las respuestas de la información o documentación solicitada por los diferentes órganos de control, entidades públicas/privadas y comunidad en general que requieren la firma del Alcalde(sa) Local, información que debe cumplir con la normatividad vigente aplicable. 6. Apoyar al Área de Gestión de Desarrollo Local, en los procesos precontractuales, contractuales y post contractuales que le sean asignados con conocimiento y aplicación de los principios que regulan la contratación estatal y la función  administrativa contemplados en la Constitución Política y en la Ley. 7. Apoyar al despacho del Alcalde(sa) Local en la revisión de cuentas por pagar, seguimiento de informes y correcto pago de los mismos. 8. Asistir a las reuniones de comités de contratación, comités de seguimiento a la ejecución contractual, capacitaciones entre otros que le designe el despacho del Alcalde(sa) Local. 9.Las demás que sean inherentes al cumplimiento del objeto contractual y/o que le sean asignadas por el Alcalde Local.</t>
  </si>
  <si>
    <t>Abogado de la Universidad La Gran Colombia. TOTAL EXPERIENCIA PROFESIONAL:
CUATRO (4) AÑOS, UN (1) MES Y
DIECIOCHO (18) DÍAS.</t>
  </si>
  <si>
    <t>Gestión Pública Local</t>
  </si>
  <si>
    <t>Propósito No. 05:  Construir Bogotá Región con gobierno abierto, transparente y ciudadanía consciente.</t>
  </si>
  <si>
    <t>FDRS-CD-002-2022</t>
  </si>
  <si>
    <t>CPS-002-2022</t>
  </si>
  <si>
    <t>https://community.secop.gov.co/Public/Tendering/OpportunityDetail/Index?noticeUID=CO1.NTC.2549491&amp;isFromPublicArea=True&amp;isModal=False</t>
  </si>
  <si>
    <t>VILLEGAS</t>
  </si>
  <si>
    <t>APOYO ESPECIALIZADO AL DESPACHO</t>
  </si>
  <si>
    <t>PRESTAR LOS SERVICIOS PROFESIONALES ESPECIALIZADOS PARA EL DESPACHO DE LA ALCALDÍA LOCAL DE SUMAPAZ, EN LOS PROCESOS LEGALES, JURÍDICOS, ADMINISTRATIVOS Y OPERATIVOS PARA DAR CUMPLIMIENTO AL PLAN DE DESARROLLO LOCAL</t>
  </si>
  <si>
    <t>DIANA CAROLINA RODRIGUEZ PEÑA</t>
  </si>
  <si>
    <t>FEMENINO</t>
  </si>
  <si>
    <t>nona1715@hotmail.com</t>
  </si>
  <si>
    <t xml:space="preserve">diagonal 42 bi n 14 a 28 </t>
  </si>
  <si>
    <t>Abogada de la
Universidad del Rosario. e Especialista en Derecho
Constitucional de La Universidad del Rosario. Especialista en Derecho
Administrativo de La Universidad del Rosario. Especialista en
Contratación Estatal de la Universidad
Externado de Colombia. TOTAL EXPERIENCIA: DIEZ (10) AÑOS,
OCHO (08) MESES Y VEINTISIETE (27)
DÍAS.</t>
  </si>
  <si>
    <t>FDRS-CD-003-2022</t>
  </si>
  <si>
    <t>CPS-003-2022</t>
  </si>
  <si>
    <t>https://community.secop.gov.co/Public/Tendering/OpportunityDetail/Index?noticeUID=CO1.NTC.2550452&amp;isFromPublicArea=True&amp;isModal=False</t>
  </si>
  <si>
    <t>PRESTAR LOS SERVICIOS PROFESIONALES JURÍDICOS PARA APOYAR LOS ASUNTOS PRECONTRACTUALES, CONTRACTUALES Y POST-CONTRACTUALES DEL ÁREA DE GESTIÓN DE DESARROLLO LOCAL DE LA ALCALDÍA LOCAL DE SUMAPAZ</t>
  </si>
  <si>
    <t>MIRYAN CRISTINA PARRA DUQUE</t>
  </si>
  <si>
    <t>CONTRATACIÓN</t>
  </si>
  <si>
    <t>mcpd30@gmail.com</t>
  </si>
  <si>
    <t>Cra 69 24 15</t>
  </si>
  <si>
    <t>LEIDY MILENA BAREÑO CASAS</t>
  </si>
  <si>
    <t>PATRICIA ABRIL OSPITIA</t>
  </si>
  <si>
    <t>Abogada de la Universidad INCCA DE
COLOMBIA. TOTAL EXPERIENCIA: TRES (03) AÑOS
CUATRO (04) MESES Y TREINTA (30) DIAS</t>
  </si>
  <si>
    <t>FDRS-CD-004-2022</t>
  </si>
  <si>
    <t>CPS-004-2022</t>
  </si>
  <si>
    <t>https://community.secop.gov.co/Public/Tendering/OpportunityDetail/Index?noticeUID=CO1.NTC.2545085&amp;isFromPublicArea=True&amp;isModal=False</t>
  </si>
  <si>
    <t>APOYO TÉCNICO CONTRATACIÓN</t>
  </si>
  <si>
    <t>PRESTAR SUS SERVICIOS COMO TÉCNICO DE APOYO ADMINISTRATIVO AL ÁREA DE GESTIÓN DE DESARROLLO LOCAL EN LOS PROCESOS CONTRACTUALES, DE LA ALCALDÍA LOCAL DE SUMAPAZ</t>
  </si>
  <si>
    <t>SANDRA MARCELA CASTRO GONZALEZ</t>
  </si>
  <si>
    <t>marcelac664@gmail.com</t>
  </si>
  <si>
    <t>carrera 78 f 6 50 sur int 4 apt 302</t>
  </si>
  <si>
    <t>BRAHAN EDUARDO GARCÍA LÓPEZ</t>
  </si>
  <si>
    <t>Bachiller de El
Instituto Cencosistemas. TOTAL EXPERIENCIA PROFESIONAL:
NUEVE (9) AÑOS ONCE (11) MESES Y
VEINTIÚN (21) DÍAS.</t>
  </si>
  <si>
    <t>FDRS-CD-005-2022</t>
  </si>
  <si>
    <t>CPS-005-2022</t>
  </si>
  <si>
    <t>https://community.secop.gov.co/Public/Tendering/OpportunityDetail/Index?noticeUID=CO1.NTC.2550354&amp;isFromPublicArea=True&amp;isModal=False</t>
  </si>
  <si>
    <t>TÉCNICO ADMINISTRATIVO AGDLS</t>
  </si>
  <si>
    <t>PRESTAR LOS SERVICIOS COMO TÉCNICO ADMINISTRATIVO EN LOS TEMAS FINANCIEROS DEL ÁREA DE GESTIÓN DE DESARROLLO LOCAL DE LA ALCALDÍA LOCAL DE SUMAPAZ</t>
  </si>
  <si>
    <t>MARTHA LILIANA CARRERO VILLAMIL</t>
  </si>
  <si>
    <t>PRESUPUESTO / ADMINISTRATIVO</t>
  </si>
  <si>
    <t>marthapc08@hotmail.com</t>
  </si>
  <si>
    <t>calle 82b No 95b-15 apto 202 bachue 2</t>
  </si>
  <si>
    <t>JAIME ANTONIO MAHECHA QUINTERO</t>
  </si>
  <si>
    <t>Técnico Profesional en
Administración de Servicios para Aerolíneas. TOTAL EXPERIENCIA: TRES (03) AÑOS,
TRES (03) MESES Y CUATRO (04) DÍAS</t>
  </si>
  <si>
    <t>FDRS-CD-006-2022</t>
  </si>
  <si>
    <t>CPS-006-2022</t>
  </si>
  <si>
    <t>https://community.secop.gov.co/Public/Tendering/OpportunityDetail/Index?noticeUID=CO1.NTC.2544430&amp;isFromPublicArea=True&amp;isModal=False</t>
  </si>
  <si>
    <t>PROFESIONAL DE APOYO CONTRATACIÓN</t>
  </si>
  <si>
    <t>PRESTAR SUS SERVICIOS PROFESIONALES DE APOYO ADMINISTRATIVO AL ÁREA DE GESTIÓN DEL DESARROLLO LOCAL, EN LA GESTIÓN CONTRACTUAL DEL FONDO DE DESARROLLO RURAL DE SUMAPAZ</t>
  </si>
  <si>
    <t>CHRISTIAN CAMILO RUBIANO GÓMEZ</t>
  </si>
  <si>
    <t>christianrubiano@outlook.com</t>
  </si>
  <si>
    <t>dg 52 a sur 29-17</t>
  </si>
  <si>
    <t>1. Apoyar en el análisis de los Estudios Previos que se proyecten por los profesionales, Estudios de mercado, verificación de los actos administrativos de trámite o de fondo, para el proceso de la adquisición y administración de Bienes y Servicios locales, a fin de dar cumplimiento a las normas y procedimientos técnicos, administrativos y legales vigentes. 2. Brindar apoyo en la elaboración del análisis del sector y de mercado, estructuración y evaluación de los requisitos de capacidad financiera y organizacional y elaboración y evaluación de las fórmulas económicas para la calificación de las ofertas, en los procesos de contratación que adelante la Alcaldía Local de Sumapaz. 3. Actualizar y mantener al día la base de datos de la contratación de la Alcaldía Local de Sumapaz. 4. Actualizar y mantener al día el archivo de contratación de la Alcaldía Local de Sumapaz con el apoyo de los abogados encargados de cada proceso. 5. Apoyar la publicación y/o seguimiento de las publicaciones de los documentos que se requieren dentro de los procesos de contratación del Fondo de Desarrollo. 6. Apoyar en el manejo y operación de los aplicativos institucionales diseñados para el registro y control de los procesos de contratación (Secop 1, Secop 2, Sivicof, entre otros). 7. Brindar apoyo al Área de Gestión del Desarrollo Local, en el seguimiento de cuentas por pagar de los contratos suscritos con recursos del Fondo de Desarrollo Local. 8. Asistir a las reuniones, comités de contratación, comités de seguimiento a la ejecución contractual, capacitaciones entre otros que le designe el despacho del Alcalde Local</t>
  </si>
  <si>
    <t xml:space="preserve">Título Profesional en Ingeniería Industrial, Administración
Pública, Administración de Empresas, con Tarjeta Profesional
vigente.  Con un año y seis meses de experiencia laboral certificada. </t>
  </si>
  <si>
    <t>FDRS-CD-007-2022</t>
  </si>
  <si>
    <t>CPS-007-2022</t>
  </si>
  <si>
    <t>https://community.secop.gov.co/Public/Tendering/OpportunityDetail/Index?noticeUID=CO1.NTC.2549476&amp;isFromPublicArea=True&amp;isModal=False</t>
  </si>
  <si>
    <t>CAMILA</t>
  </si>
  <si>
    <t>PROFESIONAL DE APOYO AREA DE GESTIÓN</t>
  </si>
  <si>
    <t>PRESTAR LOS SERVICIOS PROFESIONALES DE APOYO AL ÁREA DE GESTIÓN DE DESARROLLO LOCAL DE LA ALCALDÍA LOCAL DE SUMAPAZ, EN TEMAS RELACIONADOS CON EMPLEABILIDAD Y ATENCIÓN A LA POBLACIÓN VULNERABLE</t>
  </si>
  <si>
    <t>BRAND SEBASTIAN MORENO GARCIA</t>
  </si>
  <si>
    <t>PLANEACIÓN</t>
  </si>
  <si>
    <t>brmorenog@unal.edu.co</t>
  </si>
  <si>
    <t>Calle 16j No 98-13</t>
  </si>
  <si>
    <t>LUIS ALBERTO GALEANO ESCUCHA</t>
  </si>
  <si>
    <t>Administrador Público de la ESAP. SIN EXPERIENCIA</t>
  </si>
  <si>
    <t>TERMINACIÓN ANTICIPADA</t>
  </si>
  <si>
    <t>FINALIZADO</t>
  </si>
  <si>
    <t>FDRS-CD-008-2022</t>
  </si>
  <si>
    <t>CPS-008-2022</t>
  </si>
  <si>
    <t>https://community.secop.gov.co/Public/Tendering/OpportunityDetail/Index?noticeUID=CO1.NTC.2547129&amp;isFromPublicArea=True&amp;isModal=False</t>
  </si>
  <si>
    <t>APOYO ADMINISTRATIVO</t>
  </si>
  <si>
    <t>PRESTAR LOS SERVICIOS DE APOYO ADMINISTRATIVO AL ÁREA DE GESTIÓN DE DESARROLLO LOCAL, EN LA GESTIÓN DE PLANEACIÓN DE LA ALCALDÍA LOCAL DE SUMAPAZ</t>
  </si>
  <si>
    <t>JUAN FELIPE FLOREZ GALEANO</t>
  </si>
  <si>
    <t>jufeflo12@gmail.com</t>
  </si>
  <si>
    <t>AK 68 No 1A-55</t>
  </si>
  <si>
    <t>TERMINAR
ANTICIPADAMENTE EN FORMA BILATERAL</t>
  </si>
  <si>
    <t>Bachiller Académico otorgado por el Colegio Mayor de San Bartolomé. TOTAL EXPERIENCIA PROFESIONAL:
TRES (3) AÑOS, DOS (2) MESES Y ONCE
(11) DÍAS.</t>
  </si>
  <si>
    <t>FDRS-CD-009-2022</t>
  </si>
  <si>
    <t>CPS-009-2022</t>
  </si>
  <si>
    <t>https://community.secop.gov.co/Public/Tendering/OpportunityDetail/Index?noticeUID=CO1.NTC.2548981&amp;isFromPublicArea=True&amp;isModal=False</t>
  </si>
  <si>
    <t>DAVID</t>
  </si>
  <si>
    <t>MARLEN MAZANORY PARRA BORREGO</t>
  </si>
  <si>
    <t>marlen.parra.mp@gmail.com</t>
  </si>
  <si>
    <t>cra 68 g No 37g 04 sur</t>
  </si>
  <si>
    <t>cursando octavo (8) trimestre, como
profesional en administración de empresas de
la universidad Universitaria Virtual
Internacional. TOTAL DE EXPERIENCIA: SEIS (6) AÑOS,
ONCE (11) MESES Y CATORCE (14) DÍAS</t>
  </si>
  <si>
    <t>FDRS-CD-010-2022</t>
  </si>
  <si>
    <t>CPS-010-2022</t>
  </si>
  <si>
    <t>https://community.secop.gov.co/Public/Tendering/OpportunityDetail/Index?noticeUID=CO1.NTC.2550288&amp;isFromPublicArea=True&amp;isModal=False</t>
  </si>
  <si>
    <t>PROFESIONAL DE CONTRATACIÓN</t>
  </si>
  <si>
    <t>MARIA CAMILA DIAZ MENCO</t>
  </si>
  <si>
    <t>camid.m@hotmail.com</t>
  </si>
  <si>
    <t>CARRERA 16 B 184 A 21</t>
  </si>
  <si>
    <t>Abogada de la Universidad
Autónoma de Colombia. Especialista en Contratación
Estatal de la Universidad de la Sabana. TOTAL EXPERIENCIA: 03 AÑOS, 03
MESES Y 06 DÍAS.</t>
  </si>
  <si>
    <t>FDRS-CD-011-2022</t>
  </si>
  <si>
    <t>CPS-011-2022</t>
  </si>
  <si>
    <t>https://community.secop.gov.co/Public/Tendering/OpportunityDetail/Index?noticeUID=CO1.NTC.2550499&amp;isFromPublicArea=True&amp;isModal=False</t>
  </si>
  <si>
    <t xml:space="preserve">O23011605550000001691 </t>
  </si>
  <si>
    <t>PROFESIONAL DE PLANEACIÓN</t>
  </si>
  <si>
    <t>PRESTAR LOS SERVICIOS PROFESIONALES PARA APOYAR LA PLANEACIÓN DE LOS PROYECTOS DE INVERSIÓN DE PARTICIPACIÓN QUE EJECUTE EL FONDO DE DESARROLLO RURAL DE SUMAPAZ</t>
  </si>
  <si>
    <t>ANGIE CAROLINA PRIETO ALVARADO</t>
  </si>
  <si>
    <t>aangiiee2018@gmail.com</t>
  </si>
  <si>
    <t>Cra 33 No 1 D - 50</t>
  </si>
  <si>
    <t xml:space="preserve">PROFESIONAL EN ADMINISTRACION DE EMPRESAS, ADMINISTRACION PUBLICA, ECONOMIA, DERECHO O INGENIERIA INDUSTRIAL CON TARJETA PROFESIONAL VIGENTE MAS DE TRES AÑOS DE EXPERIENCIA </t>
  </si>
  <si>
    <t>Fortalecimiento de Cultura Ciudadana y su institucionalidad.</t>
  </si>
  <si>
    <t>66691
En sipse en el contrato 14</t>
  </si>
  <si>
    <t>FDRS-CD-012-2022</t>
  </si>
  <si>
    <t>CPS-012-2022</t>
  </si>
  <si>
    <t>https://community.secop.gov.co/Public/Tendering/OpportunityDetail/Index?noticeUID=CO1.NTC.2551226&amp;isFromPublicArea=True&amp;isModal=False</t>
  </si>
  <si>
    <t>O23011601200000001590</t>
  </si>
  <si>
    <t>PRESTAR LOS SERVICIOS PROFESIONALES PARA APOYAR LA PLANEACIÓN, LA EJECUCIÓN Y SEGUIMIENTO DE LOS PROYECTOS DE INVERSIÓN EN LOS TEMAS DE RECREACIÓN Y DEPORTE QUE EJECUTE EL FONDO DE DESARROLLO RURAL DE SUMAPAZ</t>
  </si>
  <si>
    <t>JENNY MARCELA GONZALEZ MARTIN</t>
  </si>
  <si>
    <t>marcelagonzalez.1012@gmail.com</t>
  </si>
  <si>
    <t xml:space="preserve">Cra 98 N 00 41 </t>
  </si>
  <si>
    <t>Profesional Administración de Empresas, Administración pública, economía o
ingeniería industrial.
Con tarjeta profesional vigente</t>
  </si>
  <si>
    <t>Bogotá, referente en cultura, deporte, recreación y actividad física, con parques para el desarrollo
y la salud.</t>
  </si>
  <si>
    <t>Propósito No. 01:  Hacer un nuevo contrato social con igualdad de oportunidades para la inclusión social, productiva
y política.</t>
  </si>
  <si>
    <t>FDRS-CD-013-2022</t>
  </si>
  <si>
    <t>CPS-013-2022</t>
  </si>
  <si>
    <t>https://community.secop.gov.co/Public/Tendering/OpportunityDetail/Index?noticeUID=CO1.NTC.2552548&amp;isFromPublicArea=True&amp;isModal=False</t>
  </si>
  <si>
    <t>PROFESIONAL DE APOYO</t>
  </si>
  <si>
    <t>PRESTAR SUS SERVICIOS COMO PROFESIONAL DE APOYO A LA GESTIÓN, PARA DAR RESPUESTA A DERECHOS DE PETICIÓN Y DEMÁS REQUERIMIENTOS RELACIONADOS CON LOS PROCESOS CONTRACTUALES DEL FONDO DE DESARROLLO RURAL DE SUMAPAZ</t>
  </si>
  <si>
    <t>JESSICA JULIETH CARDONA JARAMILLO</t>
  </si>
  <si>
    <t>jessicajcardona@gmail.com</t>
  </si>
  <si>
    <t>Carrera 50a No  174b 67 Int 1 Apto 201</t>
  </si>
  <si>
    <t>Profesional en relaciones internacionales y
estudios políticos de La Universidad Militar
Nueva Granada. TOTAL EXPERIENCIA: UN (01) AÑO,
TRES (03) MESES, VEINTIOCHO (28)
DÍAS.</t>
  </si>
  <si>
    <t>FDRS-CD-014-2022</t>
  </si>
  <si>
    <t>CPS-014-2022</t>
  </si>
  <si>
    <t>https://community.secop.gov.co/Public/Tendering/OpportunityDetail/Index?noticeUID=CO1.NTC.2576896&amp;isFromPublicArea=True&amp;isModal=False</t>
  </si>
  <si>
    <t>CRISTINA</t>
  </si>
  <si>
    <t>PRESTAR LOS SERVICIOS PROFESIONALES AL ÁREA DE GESTIÓN DEL DESARROLLO LOCAL, PARA APOYAR LOS ESTUDIOS DEL SECTOR EN LOS GASTOS DE FUNCIONAMIENTO Y LAS INICIATIVAS LOCALES DEL FONDO DE DESARROLLO RURA</t>
  </si>
  <si>
    <t>PRESTAR LOS SERVICIOS PROFESIONALES AL ÁREA DE GESTIÓN DEL DESARROLLO LOCAL, PARA APOYAR LOS ESTUDIOS DEL SECTOR EN LOS GASTOS DE FUNCIONAMIENTO Y LAS INICIATIVAS LOCALES DEL FONDO DE DESARROLLO RURAL DE SUMAPAZ</t>
  </si>
  <si>
    <t>JUAN CARLOS HERNANEZ PEÑA</t>
  </si>
  <si>
    <t>ADMINISTRATIVO</t>
  </si>
  <si>
    <t>juank_7929@hotmail.com</t>
  </si>
  <si>
    <t>CARRERA 78 A No 72 A -23</t>
  </si>
  <si>
    <t>Profesional en Administración de Empresas Sin experiencia</t>
  </si>
  <si>
    <t>FDRS-CD-015-2022</t>
  </si>
  <si>
    <t>CPS-015-2022</t>
  </si>
  <si>
    <t>https://community.secop.gov.co/Public/Tendering/OpportunityDetail/Index?noticeUID=CO1.NTC.2554841&amp;isFromPublicArea=True&amp;isModal=False</t>
  </si>
  <si>
    <t>PRESTAR LOS SERVICIOS PROFESIONALES ESPECIALIZADOS PARA APOYAR LOS ASUNTOS LEGALES, CONTRACTUALES Y POST-CONTRACTUALES DE LA ALCALDÍA LOCAL DE SUMAPAZ</t>
  </si>
  <si>
    <t>pulpoabril@gmail.com</t>
  </si>
  <si>
    <t>Calle 44 c bis 51 30</t>
  </si>
  <si>
    <t>Abogada y Especialista en
Derecho Administrativo de la Universidad La Gran
Colombia. TOTAL EXPERIENCIA: TRES (03) AÑOS OCHO
(08) MESES Y VEINTIOCHO (28) DIAS</t>
  </si>
  <si>
    <t>FDRS-CD-016-2022</t>
  </si>
  <si>
    <t>CPS-016-2022</t>
  </si>
  <si>
    <t>https://community.secop.gov.co/Public/Tendering/OpportunityDetail/Index?noticeUID=CO1.NTC.2563490&amp;isFromPublicArea=True&amp;isModal=False</t>
  </si>
  <si>
    <t>O23011601010000001583</t>
  </si>
  <si>
    <t>SERVICIOS TECNICOS</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</si>
  <si>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</si>
  <si>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CRISTIAN ANDRES VASQUEZ CHINGATE</t>
  </si>
  <si>
    <t>vasquez199408@gmail.com</t>
  </si>
  <si>
    <t xml:space="preserve">Localidad 20 sumapaz vereda Istmo finca la estación </t>
  </si>
  <si>
    <t>LEILA MARCELA LUGO</t>
  </si>
  <si>
    <t>Título de formación tecnológica o técnico profesional en Asistencia
Administrativa, Gestión Administrativa, Administración empresarial, Procesos
Financieros, Administración de Empresas, Gestión Empresarial o Procesos
Empresariales. Mas de tres (3) años de experiencia laboral certificada.</t>
  </si>
  <si>
    <t>Subsidios y transferencias para la equidad</t>
  </si>
  <si>
    <t>FDRS-CD-017-2022</t>
  </si>
  <si>
    <t>CPS-017-2022</t>
  </si>
  <si>
    <t>https://community.secop.gov.co/Public/Tendering/OpportunityDetail/Index?noticeUID=CO1.NTC.2563639&amp;isFromPublicArea=True&amp;isModal=False</t>
  </si>
  <si>
    <t>SERVICIOS PROFESIONALES FDRS</t>
  </si>
  <si>
    <t>PRESTAR LOS SERVICIOS PROFESIONALES EN EL MANEJO, VALIDACIÓN Y ACTUALIZACIÓN DE LA INFORMACIÓN DE LOS APLICATIVOS SIPSE, SEGPLAN, TABLERO DE CONTROL DE SEGUIMIENTOS DE LOS PROYECTOS DE INVERSIÓN DEL FONDO DE DESARROLLO RURAL DE SUMAPAZ</t>
  </si>
  <si>
    <t>JHOJAN ANDRES CASTAÑEDA SANCHEZ</t>
  </si>
  <si>
    <t>castanedaandres14@gmail.com</t>
  </si>
  <si>
    <t>cll 81a No 106-38</t>
  </si>
  <si>
    <t xml:space="preserve">Título Profesional en Ingeniería Industrial o Administración de
Empresas, con Tarjeta Profesional vigente.  Sin experiencia </t>
  </si>
  <si>
    <t>FDRS-CD-018-2022</t>
  </si>
  <si>
    <t>CPS-018-2022</t>
  </si>
  <si>
    <t>https://community.secop.gov.co/Public/Tendering/OpportunityDetail/Index?noticeUID=CO1.NTC.2563289&amp;isFromPublicArea=True&amp;isModal=False</t>
  </si>
  <si>
    <t>PROFESIONAL AREA DE GESTIÓN</t>
  </si>
  <si>
    <t>PRESTAR SUS SERVICIOS PROFESIONALES DE APOYO AL ÁREA DE GESTIÓN DE DESARROLLO LOCAL DE LA ALCALDÍA LOCAL DE SUMAPAZ, EN TEMAS RELACIONADOS CON EMPLEABILIDAD Y ATENCIÓN A LA POBLACIÓN VULNERABLE</t>
  </si>
  <si>
    <t xml:space="preserve">LUIS ALBERTO MARTINEZ SICHACA </t>
  </si>
  <si>
    <t>luiszenitram@hotmail.com</t>
  </si>
  <si>
    <t>calle 43 c Sur no  72-29</t>
  </si>
  <si>
    <t xml:space="preserve">Título Profesional en Ingeniería Industrial, Administración
Pública, Administración de Empresas, con Tarjeta Profesional
vigente. Con un año y seis meses de experiencia laboral certificada. </t>
  </si>
  <si>
    <t>FDRS-CD-019-2022</t>
  </si>
  <si>
    <t>CPS-019-2022</t>
  </si>
  <si>
    <t>https://community.secop.gov.co/Public/Tendering/OpportunityDetail/Index?noticeUID=CO1.NTC.2563687&amp;isFromPublicArea=True&amp;isModal=False</t>
  </si>
  <si>
    <t>PRESTAR LOS SERVICIOS PROFESIONALES AL ÁREA DE GESTIÓN DE DESARROLLO LOCAL, PARA ADELANTAR LA PLANEACIÓN, ESTRUCTURACIÓN Y SEGUIMIENTO A LOS PROYECTOS DE INVERSIÓN Y GASTOS DE FUNCIONAMIENTO RELACIONA</t>
  </si>
  <si>
    <t>PRESTAR LOS SERVICIOS PROFESIONALES AL ÁREA DE GESTIÓN DE DESARROLLO LOCAL, PARA ADELANTAR LA PLANEACIÓN, ESTRUCTURACIÓN Y SEGUIMIENTO A LOS PROYECTOS DE INVERSIÓN Y GASTOS DE FUNCIONAMIENTO RELACIONADOS CON EL PARQUE AUTOMOTOR DEL FONDO DE DESARROLLO RURAL DE SUMAPAZ</t>
  </si>
  <si>
    <t>EDILSON ARGEMIRO PORRAS CABALLERO</t>
  </si>
  <si>
    <t>PARQUE AUTOMOTOR / ADMINISTRATIVO</t>
  </si>
  <si>
    <t>edilsonporras@hotmail.com</t>
  </si>
  <si>
    <t>Calle 57c sur No 81d - 01</t>
  </si>
  <si>
    <t xml:space="preserve"> Ingeniero
Mecánico de la Universidad ECCI. Tecnólogo en
Mecánica Automotriz. TOTAL EXPERIENCIA: NUEVE (09) AÑOS,
TRES (03) MESES Y CATORCE (14) DÍAS. </t>
  </si>
  <si>
    <t>FDRS-CD-020-2022</t>
  </si>
  <si>
    <t>CPS-020-2022</t>
  </si>
  <si>
    <t>https://community.secop.gov.co/Public/Tendering/OpportunityDetail/Index?noticeUID=CO1.NTC.2571221&amp;isFromPublicArea=True&amp;isModal=False</t>
  </si>
  <si>
    <t>PRESTAR SUS SERVICIOS PROFESIONALES DE APOYO AL ÁREA DE GESTIÓN DE DESARROLLO LOCAL EN LOS TEMAS CONTABLES Y PRESUPUESTALES DEL FONDO DE DESARROLLO LOCAL DE SUMAPAZ</t>
  </si>
  <si>
    <t>ELKIN RAUL OSWALDO CASTAÑEDA DURAN</t>
  </si>
  <si>
    <t>CONTABILIDAD / ADMINISTRATIVA</t>
  </si>
  <si>
    <t>camdie2013@gmail.com</t>
  </si>
  <si>
    <t>CALLE 63A No 30 21 APTO 401</t>
  </si>
  <si>
    <t>BERNARDO ESCOBAR RIVERA</t>
  </si>
  <si>
    <t>Profesional En Contaduría Pública o Administración de Empresas.
Con Tarjeta Profesional Vigente Más de 3 años de Experiencia Profesional</t>
  </si>
  <si>
    <t>FDRS-CD-021-2022</t>
  </si>
  <si>
    <t>CPS-021-2022</t>
  </si>
  <si>
    <t>https://community.secop.gov.co/Public/Tendering/OpportunityDetail/Index?noticeUID=CO1.NTC.2571018&amp;isFromPublicArea=True&amp;isModal=False</t>
  </si>
  <si>
    <t>O23011602340000001666</t>
  </si>
  <si>
    <t>SERVICIOS PROFESIONALES VETERINARIOS</t>
  </si>
  <si>
    <t>PRESTAR LOS SERVICIOS PROFESIONALES VETERINARIOS PARA EL FORTALECIMIENTO DE LAS ACTIVIDADES DE BIENESTAR Y PROTECCIÓN ANIMAL EN LA LOCALIDAD DE SUMAPAZ</t>
  </si>
  <si>
    <t>ALEXANDRA CORTES LOPEZ</t>
  </si>
  <si>
    <t>AMBIENTAL</t>
  </si>
  <si>
    <t>alexandra.cortes@gobiernobogota.gov.co</t>
  </si>
  <si>
    <t xml:space="preserve">Vereda el Destino Km 8 vía San Juan de Sumapaz </t>
  </si>
  <si>
    <t>DALGY DANIT LEAL OJEDA</t>
  </si>
  <si>
    <t>Técnico en
producción Agropecuaria del Servicio
Nacional de Aprendizaje - SENA. TOTAL EXPERIENCIA ACREDITADA: 3
años (3) años, siete (7) meses y siete (7)
días.</t>
  </si>
  <si>
    <t>Bogotá protectora de los animales</t>
  </si>
  <si>
    <t>Propósito No. 02: Cambiar nuestros hábitos de vida para reverdecer a Bogotá y adaptarnos y mitigar la crisis
climática.</t>
  </si>
  <si>
    <t>FDRS-CD-022-2022</t>
  </si>
  <si>
    <t>CPS-022-2022</t>
  </si>
  <si>
    <t>https://community.secop.gov.co/Public/Tendering/OpportunityDetail/Index?noticeUID=CO1.NTC.2571219&amp;isFromPublicArea=True&amp;isModal=False</t>
  </si>
  <si>
    <t>APOYO ADMINISTRATIVO AGDLS</t>
  </si>
  <si>
    <t>PRESTAR LOS SERVICIOS DE APOYO ADMINISTRATIVO AL ÁREA DE GESTIÓN DE DESARROLLO LOCAL DE SUMAPAZ</t>
  </si>
  <si>
    <t>JULIANA DE LOS ANGELES CARDONA DELGADO</t>
  </si>
  <si>
    <t>jcardonadel@uniminuto.edu.co</t>
  </si>
  <si>
    <t>KR 13 D 31 G 22 SUR</t>
  </si>
  <si>
    <t>TÉCNICA PROFESIONAL EN PROMOCIÓN SOCIAL. 3 AÑOS Y 11 MESES DE EXPERIENCIA</t>
  </si>
  <si>
    <t>FDRS-CD-023-2022</t>
  </si>
  <si>
    <t>CPS-023-2022</t>
  </si>
  <si>
    <t>https://community.secop.gov.co/Public/Tendering/OpportunityDetail/Index?noticeUID=CO1.NTC.2589102&amp;isFromPublicArea=True&amp;isModal=False</t>
  </si>
  <si>
    <t>O23011601230000001634</t>
  </si>
  <si>
    <t>PRESTAR LOS SERVICIOS PROFESIONALES ESPECIALIZADOS PARA APOYAR LA PLANEACIÓN, SEGUIMIENTO, EJECUCIÓN Y CONTROL DE LOS PROYECTOS AMBIENTALES Y DE DESARROLLO RURAL SOSTENIBLE, DE LA ALCALDÍA LOCAL DE SU</t>
  </si>
  <si>
    <t>PRESTAR LOS SERVICIOS PROFESIONALES ESPECIALIZADOS PARA APOYAR LA PLANEACIÓN, SEGUIMIENTO, EJECUCIÓN Y CONTROL DE LOS PROYECTOS AMBIENTALES Y DE DESARROLLO RURAL SOSTENIBLE, DE LA ALCALDÍA LOCAL DE SUMAPAZ</t>
  </si>
  <si>
    <t>ing.dalgyleal@gmail.com</t>
  </si>
  <si>
    <t>Calle 147 No14-69</t>
  </si>
  <si>
    <t>II</t>
  </si>
  <si>
    <t>Ingeniera Forestal de la Universidad
Distrital Francisco José de Caldas. o Especialista en Ingeniería Ambiental de
la Universidad de la Sabana. especialista en
Gestión Publica de la Escuela Superior de
Administración Pública. TOTAL EXPERIENCIA ACREDITADA: DIEZ
(10) AÑOS, ONCE (11) MESES Y CUATRO
(4) DÍAS.</t>
  </si>
  <si>
    <t>Bogotá rural</t>
  </si>
  <si>
    <t>Propósito 1: Hacer un nuevo contrato social para incrementar la inclusión social, productiva y política</t>
  </si>
  <si>
    <t>FDRS-CD-024-2022</t>
  </si>
  <si>
    <t>CPS-024-2022</t>
  </si>
  <si>
    <t>https://community.secop.gov.co/Public/Tendering/OpportunityDetail/Index?noticeUID=CO1.NTC.2581135&amp;isFromPublicArea=True&amp;isModal=False</t>
  </si>
  <si>
    <t>PRESTAR LOS SERVICIOS DE APOYO ADMINISTRATIVO AL PARQUE AUTOMOTOR PESADO Y MAQUINARIA, DE PROPIEDAD DEL FONDO DE DESARROLLO RURAL DE SUMAPAZ</t>
  </si>
  <si>
    <t>EDWIN RUIZ VASQUEZ</t>
  </si>
  <si>
    <t>edwinruiz56@hotmail.com</t>
  </si>
  <si>
    <t>CL 128B BIS 52 13</t>
  </si>
  <si>
    <t>Bachiller
Académico otorgado por el Colegio Institución
Educativa Distrital “Aníbal Fernández de Soto”. TOTAL EXPERIENCIA: CINCO (05) AÑOS, 09
MESES Y VEINTIDÓS (22) DÍAS.</t>
  </si>
  <si>
    <t>FDRS-CD-025-2022</t>
  </si>
  <si>
    <t>CPS-025-2022</t>
  </si>
  <si>
    <t>https://community.secop.gov.co/Public/Tendering/OpportunityDetail/Index?noticeUID=CO1.NTC.2584062&amp;isFromPublicArea=True&amp;isModal=False</t>
  </si>
  <si>
    <t>PRESTAR SUS SERVICIOS PROFESIONALES PARA COORDINAR, LIDERAR Y ASESORAR LOS PLANES Y ESTRATEGIAS DE COMUNICACIÓN INTERNA Y EXTERNA PARA LA DIVULGACIÓN DE LOS PROGRAMAS, PROYECTOS Y ACTIVIDADES DE LA AL</t>
  </si>
  <si>
    <t>PRESTAR SUS SERVICIOS PROFESIONALES PARA COORDINAR, LIDERAR Y ASESORAR LOS PLANES Y ESTRATEGIAS DE COMUNICACIÓN INTERNA Y EXTERNA PARA LA DIVULGACIÓN DE LOS PROGRAMAS, PROYECTOS Y ACTIVIDADES DE LA ALCALDÍA LOCAL DE SUMAPAZ</t>
  </si>
  <si>
    <t>FABIAN ANDRES FLOREZ RODRIGUEZ</t>
  </si>
  <si>
    <t>PRENSA / COMUNICACIONES</t>
  </si>
  <si>
    <t>andresflorez93@gmail.com</t>
  </si>
  <si>
    <t>DG 40 A 8 91</t>
  </si>
  <si>
    <t>Comunicador Social – Periodista, otorgado
por la Corporación Universitaria Minuto de
Dios - UNIMINUTO. TOTAL EXPERIENCIA PROFESIONAL:
CUATRO (04) AÑOS, DOS (2) MES Y DIEZ
(10) DÍAS.</t>
  </si>
  <si>
    <t>FDRS-CD-026-2022</t>
  </si>
  <si>
    <t>CPS-026-2022</t>
  </si>
  <si>
    <t>https://community.secop.gov.co/Public/Tendering/OpportunityDetail/Index?noticeUID=CO1.NTC.2583656&amp;isFromPublicArea=True&amp;isModal=False</t>
  </si>
  <si>
    <t>APOYO AL DESPACHO</t>
  </si>
  <si>
    <t>PRESTAR LOS SERVICIOS DE APOYO ADMINISTRATIVO Y TÉCNICO AL DESPACHO DE LA ALCALDÍA LOCAL DE SUMAPAZ</t>
  </si>
  <si>
    <t>KARINA OLAYA ANDRADE</t>
  </si>
  <si>
    <t>karina.olaya@gmail.com</t>
  </si>
  <si>
    <t>CALLE 167 65 86</t>
  </si>
  <si>
    <t>Técnico en Administración de Empresas o en Asistencia
Administrativa. TOTAL EXPERIENCIA ACREDITADA: Tres
(3) años, dos (2) meses y catorce (14) días.</t>
  </si>
  <si>
    <t>FDRS-CD-027-2022</t>
  </si>
  <si>
    <t>CPS-027-2022</t>
  </si>
  <si>
    <t>https://community.secop.gov.co/Public/Tendering/OpportunityDetail/Index?noticeUID=CO1.NTC.2586541&amp;isFromPublicArea=True&amp;isModal=False</t>
  </si>
  <si>
    <t>PRESTAR LOS SERVICIOS PROFESIONALES AL ÁREA DE GESTIÓN DE DESARROLLO LOCAL, EN LOS PROCESOS DE PLANEACIÓN, ADMINISTRATIVOS, FINANCIEROS Y PRESUPUESTALES, DE LA ALCALDÍA LOCAL DE SUMAPAZ</t>
  </si>
  <si>
    <t>GEMA ORTEGA TRUJILLO</t>
  </si>
  <si>
    <t>gemologa1@hotmail.com</t>
  </si>
  <si>
    <t>Calle 169 No 16C-70</t>
  </si>
  <si>
    <t>Ingeniera Industrial de la Universidad Católica
de Colombia. TOTAL EXPERIENCIA ACREDITADA:
Veinticinco (25) años, tres (3) meses y siete
(7) días.</t>
  </si>
  <si>
    <t>FDRS-CD-028-2022</t>
  </si>
  <si>
    <t>CPS-028-2022</t>
  </si>
  <si>
    <t>https://community.secop.gov.co/Public/Tendering/OpportunityDetail/Index?noticeUID=CO1.NTC.2585955&amp;isFromPublicArea=True&amp;isModal=False</t>
  </si>
  <si>
    <t>PRESTAR LOS SERVICIOS TÉCNICOS PARA QUE APOYE LAS ACTIVIDADES ADMINISTRATIVAS Y OPERATIVAS DEL PARQUE AUTOMOTOR EN LA ALCALDÍA LOCAL DE SUMAPAZ</t>
  </si>
  <si>
    <t>GLORIA ISABEL AGUILERA ACOSTA</t>
  </si>
  <si>
    <t>mogoyita73@hotmail.com</t>
  </si>
  <si>
    <t>CARRERA 11 No 7-11 LA CALERA</t>
  </si>
  <si>
    <t>1. Apoyar en la  programación, control y seguimiento del uso diario  del parque automotor de propiedad y/o tenencia del FDRS. 2. Llevar estadísticas contables del uso de los recursos empleados para el funcionamiento del parque automotor perteneciente al FDRS solicitados por el apoyo a la supervisión. 3. Manejar el sistema de correspondencia institucional (ORFEO), así como el correo electrónico y demás aplicativos que sean del resorte del despacho. 4.Apoyar en la elaboración de informes o proyección de respuestas y demás documentos que le sean indicados por el apoyo a la supervisión. 5.	Apoyar la realización de reuniones, comités de contratación, capacitaciones, comités de seguimiento entre otros que deba adelantar el área y elaboración de actas y demás documentos que se requieran. 6. Apoyar a los profesionales en la verificación de los informes para la programación de PAC de los contratos que le sean designados, dando cumplimiento al Manual de Procesos y Procedimientos para tal fin. 7. Las demás que demande la administración local que correspondan a la naturaleza del contrato y quesean necesarias para la consecución del fin del objeto contractual.</t>
  </si>
  <si>
    <t>Técnico en Contabilidad Comercial y
Bancaria Sistematizada del Instituto
Colombiano de Aprendizaje TOTAL DE EXPERIENCIA: CUATRO (4)
AÑOS, TRES (3) MESES Y TRES (3) DÍAS</t>
  </si>
  <si>
    <t>FDRS-CD-029-2022</t>
  </si>
  <si>
    <t>CPS-029-2022</t>
  </si>
  <si>
    <t>https://community.secop.gov.co/Public/Tendering/OpportunityDetail/Index?noticeUID=CO1.NTC.2590082&amp;isFromPublicArea=True&amp;isModal=False</t>
  </si>
  <si>
    <t>PRESTAR LOS SERVICIOS PROFESIONALES ESPECIALIZADOS PARA APOYAR LA GESTIÓN ADMINISTRATIVA, LOGÍSTICA Y FINANCIERA DEL ÁREA DE GESTIÓN DEL DESARROLLO LOCAL DE LA ALCALDÍA LOCAL DE SUMAPAZ</t>
  </si>
  <si>
    <t>camimahecha@yahoo.com</t>
  </si>
  <si>
    <t>calle 152b No 56-10</t>
  </si>
  <si>
    <t>Administrador
Policial de la Policía Nacional. Especialista en
seguridad integral de la Dirección Nacional de
Escuelas de la Policía Nacional. TOTAL EXPERIENCIA ACREDITADA: Cinco
(5) años, cinco (5) meses y veintinueve (29)
días.</t>
  </si>
  <si>
    <t>FDRS-CD-030-2022</t>
  </si>
  <si>
    <t>CPS-030-2022</t>
  </si>
  <si>
    <t>https://community.secop.gov.co/Public/Tendering/OpportunityDetail/Index?noticeUID=CO1.NTC.2617861&amp;isFromPublicArea=True&amp;isModal=False</t>
  </si>
  <si>
    <t>O23011605540000001692</t>
  </si>
  <si>
    <t>PRESTAR SUS SERVICIOS PROFESIONALES AL ÁREA DE GESTIÓN DE DESARROLLO LOCAL PARA REALIZAR LA FORMULACIÓN, EJECUCIÓN Y SEGUIMIENTO DEL PROYECTO DE INVERSIÓN "CONECTIVIDAD Y REDES DE COMUNICACIÓN</t>
  </si>
  <si>
    <t>JESUS EDIMER RONCANCIO RONCANCIO</t>
  </si>
  <si>
    <t>SISTEMAS / ADMINISTRATIVO</t>
  </si>
  <si>
    <t>Jesus.roncancioroncancio@gmail.com</t>
  </si>
  <si>
    <t>Calle 154 91 56</t>
  </si>
  <si>
    <t>DIEGO ARMANDO ARIAS ROMERO</t>
  </si>
  <si>
    <t xml:space="preserve">Profesionales en Ingeniería de sistemas, electrónica o administración de
sistemas  Mayor a tres (03) años en soporte técnico a usuario final en hardware y
software (configuración, diagnóstico y correctivos en hardware, equipos
de impresión y demás dispositivos periféricos </t>
  </si>
  <si>
    <t xml:space="preserve">Transformación digital y gestión de TIC para un territorio inteligente
</t>
  </si>
  <si>
    <t xml:space="preserve">Propósito 5: Construir Bogotá - Región con gobierno abierto, transparente y ciudadanía consciente
</t>
  </si>
  <si>
    <t>FDRS-CD-031-2022</t>
  </si>
  <si>
    <t>CPS-031-2022</t>
  </si>
  <si>
    <t>https://community.secop.gov.co/Public/Tendering/OpportunityDetail/Index?noticeUID=CO1.NTC.2589872&amp;isFromPublicArea=True&amp;isModal=False</t>
  </si>
  <si>
    <t>O23011601180000001587</t>
  </si>
  <si>
    <t>PRESTAR LOS SERVICIOS PROFESIONALES PARA APOYAR LA PLANEACIÓN, EJECUCIÓN Y SEGUIMIENTO DE LOS PROYECTOS DE INVERSIÓN EN TEMAS DE EDUCACIÓN QUE EJECUTE EL FONDO DE DESARROLLO RURAL DE SUMAPAZ</t>
  </si>
  <si>
    <t>JULIAN ANDRES CARVAJAL ZAMORA</t>
  </si>
  <si>
    <t>juliancarvajalz@yahoo.com</t>
  </si>
  <si>
    <t>Carrera 24 Numero 45a 45 sur</t>
  </si>
  <si>
    <t>Administrador público de la Escuela Superior
de Administración pública. TOTAL EXPERIENCIA ACREDITADA:
TRES (3) AÑOS, ONCE (11) MESES Y
DEICISIETE (17) DIAS</t>
  </si>
  <si>
    <t>Cierre de brechas para la inclusión productiva urbano rural</t>
  </si>
  <si>
    <t>FDRS-CD-032-2022</t>
  </si>
  <si>
    <t>CPS-032-2022</t>
  </si>
  <si>
    <t>https://community.secop.gov.co/Public/Tendering/OpportunityDetail/Index?noticeUID=CO1.NTC.2592884&amp;isFromPublicArea=True&amp;isModal=False</t>
  </si>
  <si>
    <t>O23011603390000001672</t>
  </si>
  <si>
    <t>PRESTAR LOS SERVICIOS PROFESIONALES PARA APOYAR LA PLANEACIÓN, EJECUCIÓN Y SEGUIMIENTO DEL PROYECTO DE INVERSIÓN RELACIONADO CON LOS PROCESOS DE CONSTRUCCIÓN DE MEMORIA, VERDAD, REPARACIÓN INTEGRAL A VÍCTIMAS, PAZ Y RECONCILIACIÓN, DEL FONDO DE DESARROLLO LOCAL DE SUMAPAZ</t>
  </si>
  <si>
    <t>JOSE REINERO GALEANO LEMUS</t>
  </si>
  <si>
    <t>reygaleano@hotmail.com</t>
  </si>
  <si>
    <t>DIAGONAL 17B No 90-53</t>
  </si>
  <si>
    <t>Abogado
expedida por la Universidad INCCA de
Colombia. TOTAL EXPERIENCIA: TRES (03) AÑOS,
DOS (2) MESES Y VEINTITRES (23) DÍAS</t>
  </si>
  <si>
    <t>Bogotá territorio de paz y atención integral a las víctimas del conflicto armado</t>
  </si>
  <si>
    <t>Propósito 3: Inspirar confianza y legitimidad para vivir sin miedo y ser epicentro de cultura ciudadana, paz y reconciliación</t>
  </si>
  <si>
    <t>FDRS-CD-033-2022</t>
  </si>
  <si>
    <t>CPS-033-2022</t>
  </si>
  <si>
    <t>https://community.secop.gov.co/Public/Tendering/OpportunityDetail/Index?noticeUID=CO1.NTC.2597450&amp;isFromPublicArea=True&amp;isModal=False</t>
  </si>
  <si>
    <t>PRESTAR LOS SERVICIOS PROFESIONALES PARA APOYAR JURÍDICAMENTE LAS RESPUESTAS A LAS SOLICITUDES RADICADAS POR ENTES DE CONTROL, CONCEJO DE BOGOTÁ Y TEMAS RELACIONADOS CON PLANES DE MEJORAMIENTO</t>
  </si>
  <si>
    <t xml:space="preserve">NINI JOHANA GUTIERREZ TORRES </t>
  </si>
  <si>
    <t>GESTIÓN DE CALIDAD / ADMINISTRATIVA</t>
  </si>
  <si>
    <t>njgt1981@gmail.com</t>
  </si>
  <si>
    <t>CL 159 56 75</t>
  </si>
  <si>
    <t>GLORIA ESPERANZA PIRAJON TEJEDOR</t>
  </si>
  <si>
    <t>1. Apoyar en la proyección y elaboración de documentos e informes solicitados por
los entes de control, entidades públicas y/o privadas, de conformidad con la normatividad existente para
la materia y dentro de los plazos y términos establecidos por la misma. 2. Apoyar el seguimiento y control
de los requerimientos realizados por los entes control verificando que se cumplan los tramites, en los
tiempos establecido por ley. 3. Apoyar la elaboración y verificación de todas las respuestas realizadas a los
entes de control, validando la información, anexos y fuentes de información. 4. Brindar asesoría a las visitas
administrativas de los Entes de Control, realizando las coordinaciones que sean necesarias para suministras
las respuestas en el marco del objeto para las cuales fueron convocadas. 5. Emitir los conceptos y respuestas
sobre las solicitudes y peticiones que le sean asignados y/o requeridos. 6. Presentar informe mensual de
las actividades realizadas en cumplimiento de las obligaciones pactadas. 7. Las demás que demande la
administración local que corresponda a la naturaleza del contrato y que sean necesarias para la consecución
del fin del objeto contractual.</t>
  </si>
  <si>
    <t>Título profesional en Derecho.
Con tarjeta profesional vigente. Con dos años de experiencia profesional certificada.</t>
  </si>
  <si>
    <t>FDRS-CD-034-2022</t>
  </si>
  <si>
    <t>CPS-034-2022</t>
  </si>
  <si>
    <t>https://community.secop.gov.co/Public/Tendering/OpportunityDetail/Index?noticeUID=CO1.NTC.2625799&amp;isFromPublicArea=True&amp;isModal=False</t>
  </si>
  <si>
    <t>AUXILIAR ADMINISTRATIVO</t>
  </si>
  <si>
    <t>PRESTAR LOS SERVICIOS COMO AUXILIAR ADMINISTRATIVA EN LA CORREGIDURÍA DE SAN JUAN</t>
  </si>
  <si>
    <t>DEICY AMPARO MORALES TORRES</t>
  </si>
  <si>
    <t>GESTIÓN POLICIVA</t>
  </si>
  <si>
    <t>ljpmdaisy@hotmail.com</t>
  </si>
  <si>
    <t>CL 93A SUR 859</t>
  </si>
  <si>
    <t>SANTIAGO FELIPE PACHECO PÁJARO</t>
  </si>
  <si>
    <t>Bachiller del Gimnasio del Campo Juan de la Cruz Varela. TOTAL EXPERIENCIA ACREDITADA:
cuatro (4) años, ocho (8) meses y veintiséis (26) días.</t>
  </si>
  <si>
    <t>FDRS-CD-035-2022</t>
  </si>
  <si>
    <t>CPS-035-2022</t>
  </si>
  <si>
    <t>https://community.secop.gov.co/Public/Tendering/OpportunityDetail/Index?noticeUID=CO1.NTC.2601800&amp;isFromPublicArea=True&amp;isModal=False</t>
  </si>
  <si>
    <t>PRESTAR LOS SERVICIOS COMO AUXILIAR ADMINISTRATIVO AL SERVICIO DE LA JUNTA ADMINISTRADORA LOCAL DE SUMAPAZ</t>
  </si>
  <si>
    <t>EDISON FERNEY MARTINEZ MOLINA</t>
  </si>
  <si>
    <t>JAL / ADMINISTRATIVA</t>
  </si>
  <si>
    <t>ferney_05@hotmail.com</t>
  </si>
  <si>
    <t xml:space="preserve">Cra 4B No 97A-29 Sur </t>
  </si>
  <si>
    <t>Bachiller con más de 3 años de experiencia.</t>
  </si>
  <si>
    <t>FDRS-CD-036-2022</t>
  </si>
  <si>
    <t>CPS-036-2022</t>
  </si>
  <si>
    <t>https://community.secop.gov.co/Public/Tendering/OpportunityDetail/Index?noticeUID=CO1.NTC.2602141&amp;isFromPublicArea=True&amp;isModal=False</t>
  </si>
  <si>
    <t>O23011601190000001589</t>
  </si>
  <si>
    <t>PRESTAR LOS SERVICIOS PROFESIONALES AL ÁREA DE GESTIÓN DE DESARROLLO LOCAL PARA ORIENTAR A LOS BENEFICIARIOS DEL MEJORAMIENTO HABITACIONAL Y SANEAMIENTO PREDIAL EN LOS PROYECTOS RELACIONADOS CON MEJOR</t>
  </si>
  <si>
    <t>PRESTAR LOS SERVICIOS PROFESIONALES AL ÁREA DE GESTIÓN DE DESARROLLO LOCAL PARA ORIENTAR A LOS BENEFICIARIOS DEL MEJORAMIENTO HABITACIONAL Y SANEAMIENTO PREDIAL EN LOS PROYECTOS RELACIONADOS CON MEJORAMIENTO DE VIVIENDAS.</t>
  </si>
  <si>
    <t>DANIELLA ZABALA AVELLA</t>
  </si>
  <si>
    <t>INFRAESTRUCTURA</t>
  </si>
  <si>
    <t>Daniellazav0@gmail.com</t>
  </si>
  <si>
    <t>Calle 45 No 13-41</t>
  </si>
  <si>
    <t xml:space="preserve">LUIS CARLOS LÓPEZ MENDOZA  </t>
  </si>
  <si>
    <t xml:space="preserve">ABOGADA. 2 AÑOS, 4 MESES Y 2 DÍAS DE EXPERIENCIA </t>
  </si>
  <si>
    <t>Vivienda y entornos dignos en el territorio urbano y rural</t>
  </si>
  <si>
    <t>Propósito No. 1: Hacer un nuevo contrato social con igualdad de oportunidades para la inclusión social, productiva y política</t>
  </si>
  <si>
    <t>FDRS-CD-037-2022</t>
  </si>
  <si>
    <t>CPS-037-2022</t>
  </si>
  <si>
    <t>https://community.secop.gov.co/Public/Tendering/OpportunityDetail/Index?noticeUID=CO1.NTC.2605551&amp;isFromPublicArea=True&amp;isModal=False</t>
  </si>
  <si>
    <t>O23011603400000001674</t>
  </si>
  <si>
    <t>PRESTAR LOS SERVICIOS PROFESIONALES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</si>
  <si>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ANA ROSA BAUTISTA RINCON</t>
  </si>
  <si>
    <t>rospy1469@hotmail.com</t>
  </si>
  <si>
    <t>Transversal 45 NO 77-35s</t>
  </si>
  <si>
    <t xml:space="preserve">TITULO PROFESIONAL EN AREAS DE CONOCIMIENTO ESTABLECIDAS EN EL SISTEMA  NACIONAL DE INFORMACION DE EDUCACION SUPERIOR SNIES CIENCIAS HUMANAS O SOCIALES O DE LA EDUCACION O POLITICAS O ADMINISTRACION PUBLICA O PSICOLOGIA O TRABAJO SOCIAL  ESPERIENCIA ESPECIFICA EN TEMAS RELACIONADOS MAS DE 3 AÑOS DE EXPERIANCIA </t>
  </si>
  <si>
    <t>Más mujeres viven una vida libre de violencias, se sienten seguras y acceden con confianza al sistema de justicia</t>
  </si>
  <si>
    <t>FDRS-CD-038-2022</t>
  </si>
  <si>
    <t>CPS-038-2022</t>
  </si>
  <si>
    <t>https://community.secop.gov.co/Public/Tendering/OpportunityDetail/Index?noticeUID=CO1.NTC.2604492&amp;isFromPublicArea=True&amp;isModal=False</t>
  </si>
  <si>
    <t>O23011601210000001633</t>
  </si>
  <si>
    <t>PRESTAR LOS SERVICIOS PROFESIONALES PARA APOYAR LA PLANEACIÓN, EJECUCIÓN Y SEGUIMIENTO DE LOS PROYECTOS DE INVERSIÓN EN TEMAS DE CULTURA QUE EJECUTE EL FONDO DE DESARROLLO LOCAL DE SUMAPAZ</t>
  </si>
  <si>
    <t>LUZ YOLANDA LEON FLOREZ</t>
  </si>
  <si>
    <t>luzyolandaleonflorez88@gmail.com</t>
  </si>
  <si>
    <t>Vereda San Juan</t>
  </si>
  <si>
    <t>Profesional Ciencias de la educación, bellas artes, administración publica, administración de empresas, ingeniería industrial o economía, Licenciatura en Básica primaria con énfasis en educación artística.
Con tarjeta profesional vigente (cuando aplique). Más de tres (3) años de experiencia profesional certificada.</t>
  </si>
  <si>
    <t>Creación y vida cotidiana: Apropiación ciudadana del arte, la cultura y el patrimonio, para la democracia cultura</t>
  </si>
  <si>
    <t>FDRS-CD-039-2022</t>
  </si>
  <si>
    <t>CPS-039-2022</t>
  </si>
  <si>
    <t>https://community.secop.gov.co/Public/Tendering/OpportunityDetail/Index?noticeUID=CO1.NTC.2608184&amp;isFromPublicArea=True&amp;isModal=False</t>
  </si>
  <si>
    <t>PRESTAR LOS SERVICIOS PROFESIONALES AL ÁREA DE GESTIÓN DE DESARROLLO LOCAL PARA APOYAR LA PLANEACIÓN, EJECUCIÓN Y SEGUIMIENTO A LOS PROYECTOS DE INVERSIÓN DE MEJORAMIENTO DE VIVIENDA RURAL QUE LE SEAN</t>
  </si>
  <si>
    <t>PRESTAR LOS SERVICIOS PROFESIONALES AL ÁREA DE GESTIÓN DE DESARROLLO LOCAL PARA APOYAR LA PLANEACIÓN, EJECUCIÓN Y SEGUIMIENTO A LOS PROYECTOS DE INVERSIÓN DE MEJORAMIENTO DE VIVIENDA RURAL QUE LE SEAN DESIGNADOS</t>
  </si>
  <si>
    <t>portos3000@gmail.com</t>
  </si>
  <si>
    <t>calle 148 No 7h - 41</t>
  </si>
  <si>
    <t>JUAN PABLO SANABRIA MORENO</t>
  </si>
  <si>
    <t>Arquitecto. TOTAL EXPERIENCIA: OCHO (08) AÑOS,
ONCE (11) MESES Y QUINCE (15) DÍAS.</t>
  </si>
  <si>
    <t>FDRS-CD-040-2022</t>
  </si>
  <si>
    <t>CPS-040-2022</t>
  </si>
  <si>
    <t>https://community.secop.gov.co/Public/Tendering/OpportunityDetail/Index?noticeUID=CO1.NTC.2648644&amp;isFromPublicArea=True&amp;isModal=False</t>
  </si>
  <si>
    <t>O23011602380000001669</t>
  </si>
  <si>
    <t>PRESTAR LOS SERVICIOS PROFESIONALES PARA GESTIONAR LOS PROYECTOS AMBIENTALES LOCALES ENFOCADOS A LA GENERACIÓN DE ENERGÍA ELÉCTRICA RENOVABLE Y, ATENDER LA GESTIÓN AMBIENTAL EXTERNA EN LA LOCALIDAD</t>
  </si>
  <si>
    <t>WILLIAM ANDRES HERRERA PABON</t>
  </si>
  <si>
    <t>william02herrera@hotmail.com</t>
  </si>
  <si>
    <t>Carrera 3 d No 1 a 50 sur  manzana 4 casa 4</t>
  </si>
  <si>
    <t>III</t>
  </si>
  <si>
    <t>Profesional en Administración ambiental, ingeniería ambiental, ingeniería ambiental y sanitaria, administración del medio ambiente, ingeniería del desarrollo ambiental, biología, ecología y/o afines.  Con tarjeta profesional vigente (cuando aplique). Cuatro (4) años de experiencia profesional relacionada con las obligaciones contractuales.</t>
  </si>
  <si>
    <t>Ecoeficiencia, reciclaje, manejo de residuos e inclusión de la población recicladora</t>
  </si>
  <si>
    <t>Propósito No. 2: Cambiar nuestros hábitos de vida para reverdecer a Bogotá y adaptarnos y mitigar la crisis climática</t>
  </si>
  <si>
    <t>FDRS-CD-041-2022</t>
  </si>
  <si>
    <t>CPS-041-2022</t>
  </si>
  <si>
    <t>https://community.secop.gov.co/Public/Tendering/OpportunityDetail/Index?noticeUID=CO1.NTC.2642575&amp;isFromPublicArea=True&amp;isModal=False</t>
  </si>
  <si>
    <t>O23011602300000001652</t>
  </si>
  <si>
    <t>PRESTAR LOS SERVICIOS PROFESIONALES PARA APOYAR LOS ASUNTOS JURÍDICOS EN LOS PROCESOS CONTRACTUALES Y POST-CONTRACTUALES Y LA GESTIÓN AMBIENTAL INTERNA Y EXTERNA DE LA ALCALDÍA LOCAL DE SUMAPAZ</t>
  </si>
  <si>
    <t>KAREN VIVIANA GONZALEZ ARIZA</t>
  </si>
  <si>
    <t>karen.vi9324@gmail.com</t>
  </si>
  <si>
    <t>Carrera 114 a No 152 b 80</t>
  </si>
  <si>
    <t>abogada de La Universidad La Gran Colombia. TOTAL EXPERIENCIA PROFESIONAL:
Tres (3) años un (1) mes y quince (15) días.</t>
  </si>
  <si>
    <t>Eficiencia en la atención de emergencias</t>
  </si>
  <si>
    <t>FDRS-CD-042-2022</t>
  </si>
  <si>
    <t>CPS-042-2022</t>
  </si>
  <si>
    <t>https://community.secop.gov.co/Public/Tendering/OpportunityDetail/Index?noticeUID=CO1.NTC.2627089&amp;isFromPublicArea=True&amp;isModal=False</t>
  </si>
  <si>
    <t>O23011601060000001637</t>
  </si>
  <si>
    <t>PRESTAR LOS SERVICIOS PROFESIONALES PARA EL FORTALECIMIENTO DE PROCESOS DE RECONVERSIÓN Y TRANSFORMACIÓN DE INICIATIVAS PRODUCTIVAS AGROPECUARIAS LOCALES, CON ÉNFASIS EN LA AGROINDUSTRIA DEL SECTOR AG</t>
  </si>
  <si>
    <t>PRESTAR LOS SERVICIOS PROFESIONALES PARA EL FORTALECIMIENTO DE PROCESOS DE RECONVERSIÓN Y TRANSFORMACIÓN DE INICIATIVAS PRODUCTIVAS AGROPECUARIAS LOCALES, CON ÉNFASIS EN LA AGROINDUSTRIA DEL SECTOR AGROALIMENTARIO, DE LA LOCALIDAD DE SUMAPAZ</t>
  </si>
  <si>
    <t>PIEDAD CONSTANZA CIRO BASTO</t>
  </si>
  <si>
    <t>piedadciro7@gmail.com</t>
  </si>
  <si>
    <t>Carrera 80 A N 17-85 apto 902 torre 1</t>
  </si>
  <si>
    <t>BACTEROLOGA Y LABORATORISTA CLINICO. 2 AÑOS, 11 MESES Y 26 DÍAS</t>
  </si>
  <si>
    <t>Sistema Distrital del Cuidado</t>
  </si>
  <si>
    <t>FDRS-CD-043-2022</t>
  </si>
  <si>
    <t>CPS-043-2022</t>
  </si>
  <si>
    <t>https://community.secop.gov.co/Public/Tendering/OpportunityDetail/Index?noticeUID=CO1.NTC.2693710&amp;isFromPublicArea=True&amp;isModal=False</t>
  </si>
  <si>
    <t>PRESTAR LOS SERVICIOS COMO TÉCNICO DE APOYO ADMINISTRATIVO AL ÁREA DE GESTIÓN POLICIVA DE LA ALCALDÍA LOCAL DE SUMAPAZ</t>
  </si>
  <si>
    <t xml:space="preserve">MARCELA TORRES RAMIREZ </t>
  </si>
  <si>
    <t>martoraz056@hotmail.com</t>
  </si>
  <si>
    <t>Calle 57 h Sur No 71 f 50</t>
  </si>
  <si>
    <t>SANDRA PATRICIA PAEZ ACEVEDO</t>
  </si>
  <si>
    <t>Bachiller
Académico de Colegio Maco Fidel Suárez. TOTAL DE EXPERIENCIA: CUATRO (4)
AÑOS, NUEVE (9) MESES Y TRES (3) DÍAS</t>
  </si>
  <si>
    <t>FDRS-CD-044-2022</t>
  </si>
  <si>
    <t>CPS-044-2022</t>
  </si>
  <si>
    <t>https://community.secop.gov.co/Public/Tendering/OpportunityDetail/Index?noticeUID=CO1.NTC.2622737&amp;isFromPublicArea=True&amp;isModal=False</t>
  </si>
  <si>
    <t>PRESTAR SUS SERVICIOS PROFESIONALES COMO ADMINISTRADOR DE LA RED DE LA ALCALDÍA LOCAL DE SUMAPAZ Y REALIZAR LA ACTUALIZACIÓN DE LOS DATOS EN LOS DIFERENTES SISTEMAS DE INFORMACIÓN</t>
  </si>
  <si>
    <t>diegoariasromero@gmail.com</t>
  </si>
  <si>
    <t>Calle 67 B Sur N 17 p 30</t>
  </si>
  <si>
    <t xml:space="preserve"> INGENIERIA DE SISTEMAS. 6 AÑOS Y 10 MESES</t>
  </si>
  <si>
    <t>FDRS-CD-045-2022</t>
  </si>
  <si>
    <t>CPS-045-2022</t>
  </si>
  <si>
    <t>https://community.secop.gov.co/Public/Tendering/OpportunityDetail/Index?noticeUID=CO1.NTC.2617212&amp;isFromPublicArea=True&amp;isModal=False</t>
  </si>
  <si>
    <t>O23011605550000001691</t>
  </si>
  <si>
    <t>PRESTAR LOS SERVICIOS PROFESIONALES DE APOYO AL ÁREA DE GESTIÓN DE DESARROLLO LOCAL, DE LA ALCALDÍA LOCAL DE SUMAPAZ, ASOCIADOS AL FORTALECIMIENTO DE LA CULTURA CIUDADANA Y SU INSTITUCIONALIDAD QUE EJECUTA EL FONDO DE DESARROLLO RURAL DE SUMAPAZ</t>
  </si>
  <si>
    <t>CRISTIAN ANDRES TORRES MALAMBO</t>
  </si>
  <si>
    <t>cristian.torres097@esap.gov.co</t>
  </si>
  <si>
    <t>KR 12N 7B 80</t>
  </si>
  <si>
    <t>Administrador Público de la
Escuela Superior de Administración Pública ESAP. SIN EXPERIENCIA</t>
  </si>
  <si>
    <t>FDRS-CD-046-2022</t>
  </si>
  <si>
    <t>CPS-046-2022</t>
  </si>
  <si>
    <t>https://community.secop.gov.co/Public/Tendering/OpportunityDetail/Index?noticeUID=CO1.NTC.2618316&amp;isFromPublicArea=True&amp;isModal=False</t>
  </si>
  <si>
    <t>PRESTAR LOS SERVICIOS PROFESIONALES PARA APOYAR LOS PROCESOS AFINES A LOS PROYECTOS DE INVERSIÓN EN TEMAS DE ACCESO A LA EDUCACIÓN SUPERIOR QUE EJECUTE EL FONDO DE DESARROLLO RURAL DE SUMAPAZ</t>
  </si>
  <si>
    <t>DANIEL FERNANDO TUSSO CORTES</t>
  </si>
  <si>
    <t>dantuss22@yahoo.es</t>
  </si>
  <si>
    <t>Carrera 96 G Bis No 23 G 75</t>
  </si>
  <si>
    <t>JULIÁN ANDRES CARVAJAL ZAMORA</t>
  </si>
  <si>
    <t>Administrador Público de la
Escuela Superior de Administración Pública. Sin experiencia</t>
  </si>
  <si>
    <t>FDRS-CD-047-2022</t>
  </si>
  <si>
    <t>CPS-047-2022</t>
  </si>
  <si>
    <t>https://community.secop.gov.co/Public/Tendering/OpportunityDetail/Index?noticeUID=CO1.NTC.2627723&amp;isFromPublicArea=True&amp;isModal=False</t>
  </si>
  <si>
    <t>PRESTAR SUS SERVICIOS DE APOYO LOGÍSTICO Y OPERATIVO, EN LAS SEDES DE LA ALCALDÍA LOCAL DE SUMAPAZ</t>
  </si>
  <si>
    <t>PEDRO ALFONSO CASTRO MORALES</t>
  </si>
  <si>
    <t>pedro7a7castro@gimail.com</t>
  </si>
  <si>
    <t>Corregimiento betania vereda tavaco</t>
  </si>
  <si>
    <t>Título de Bachiller Mas de tres (3) años de experiencia</t>
  </si>
  <si>
    <t>FDRS-CD-048-2022</t>
  </si>
  <si>
    <t>CPS-048-2022</t>
  </si>
  <si>
    <t>https://community.secop.gov.co/Public/Tendering/OpportunityDetail/Index?noticeUID=CO1.NTC.2627373&amp;isFromPublicArea=True&amp;isModal=False</t>
  </si>
  <si>
    <t>PROFESIONAL PLANEACION</t>
  </si>
  <si>
    <t>PRESTAR LOS SERVICIOS PROFESIONALES PARA APOYAR EL PROCESO DE PLANEACIÓN Y SEGUIMIENTO DE LOS PLANES, PROGRAMAS Y PROYECTOS DE INVERSIÓN DEL FONDO DE DESARROLLO RURAL DE SUMAPAZ</t>
  </si>
  <si>
    <t>MARIO ALONSO SERRANO ACOSTA</t>
  </si>
  <si>
    <t>mario.serrano.acosta@gmail.com</t>
  </si>
  <si>
    <t>Carrera 8C NO 88B 38 sur</t>
  </si>
  <si>
    <t>ADMINISTRACION PUBLICA. ESPECIALIZACIÓN ENFASIS EN POLITICAS PUBLICAS. 3 AÑOS Y 1 MES DE EXPERIENCIA</t>
  </si>
  <si>
    <t>FDRS-CD-049-2022</t>
  </si>
  <si>
    <t>CPS-049-2022</t>
  </si>
  <si>
    <t>https://community.secop.gov.co/Public/Tendering/OpportunityDetail/Index?noticeUID=CO1.NTC.2627271&amp;isFromPublicArea=True&amp;isModal=False</t>
  </si>
  <si>
    <t>SERVICIOS DE APOYO</t>
  </si>
  <si>
    <t>PRESTAR LOS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</si>
  <si>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MARIA PAULA CONTRERAS MORALES</t>
  </si>
  <si>
    <t>GESTION DOCUMENTAL / ADMINISTRATIVO</t>
  </si>
  <si>
    <t>pauliscm013@gmail.com</t>
  </si>
  <si>
    <t>CALLE 58 C BIS No 86-34 SUR</t>
  </si>
  <si>
    <t>JANEIRY ROMERO HERNANDEZ</t>
  </si>
  <si>
    <t>Título de Bachiller A Mas de tres (3) años de experiencia</t>
  </si>
  <si>
    <t>RECHAZADO</t>
  </si>
  <si>
    <t>FDRS-CD-050-2022</t>
  </si>
  <si>
    <t>CPS-050-2022</t>
  </si>
  <si>
    <t>ALEXANDRA RIPPE ABRIL</t>
  </si>
  <si>
    <t>N/A</t>
  </si>
  <si>
    <t>FDRS-CD-051-2022</t>
  </si>
  <si>
    <t>CPS-051-2022</t>
  </si>
  <si>
    <t>https://community.secop.gov.co/Public/Tendering/OpportunityDetail/Index?noticeUID=CO1.NTC.2644600&amp;isFromPublicArea=True&amp;isModal=False</t>
  </si>
  <si>
    <t>O23011604490000001688</t>
  </si>
  <si>
    <t>PRESTAR SUS SERVICIOS PROFESIONALES AL ÁREA DE GESTIÓN DE DESARROLLO LOCAL PARA APOYAR LA INTERVENCIÓN Y SEGUIMIENTO A LOS PROYECTOS DE INFRAESTRUCTURA Y PUENTES</t>
  </si>
  <si>
    <t>DIANA LORENA HILARION PLAZAS</t>
  </si>
  <si>
    <t>jadi21d@gmail.com</t>
  </si>
  <si>
    <t>Calle 60 Sur No 68B - 39 Torre 2 Apto 1406</t>
  </si>
  <si>
    <t>NELSON FERNEY ESTRADA GONZALEZ</t>
  </si>
  <si>
    <t>ANAMARIA GOMEZ COLMENARES</t>
  </si>
  <si>
    <t>Prorroga No.1: Tres (03) meses, a partir del veinticuatro (24) de julio de 2022 hasta el veintitrés (23) de octubre de 2022.</t>
  </si>
  <si>
    <t>Ingeniera Civil. TOTAL EXPERIENCIA: 2 AÑOS, 4 MESES, 21
DÍAS</t>
  </si>
  <si>
    <t>Movilidad segura, sostenible y accesible</t>
  </si>
  <si>
    <t>Propósito No. 4: Hacer de Bogotá Región un modelo de movilidad multimodal, incluyente y sostenible</t>
  </si>
  <si>
    <t>FDRS-CD-052-2022</t>
  </si>
  <si>
    <t>CPS-052-2022</t>
  </si>
  <si>
    <t>https://community.secop.gov.co/Public/Tendering/OpportunityDetail/Index?noticeUID=CO1.NTC.2675554&amp;isFromPublicArea=True&amp;isModal=False</t>
  </si>
  <si>
    <t>PRESTAR SUS SERVICIOS PROFESIONALES PARA APOYAR AL EQUIPO DE PRENSA Y COMUNICACIONES DE LA ALCALDÍA LOCAL EN LA REALIZACIÓN DE PRODUCTOS Y PIEZAS DIGITALES, IMPRESAS Y PUBLICITARIAS DE GRAN FORMATO Y</t>
  </si>
  <si>
    <t>PRESTAR SUS SERVICIOS PROFESIONALES PARA APOYAR AL EQUIPO DE PRENSA Y COMUNICACIONES DE LA ALCALDÍA LOCAL EN LA REALIZACIÓN DE PRODUCTOS Y PIEZAS DIGITALES, IMPRESAS Y PUBLICITARIAS DE GRAN FORMATO Y DE ANIMACIÓN GRÁFICA, ASÍ COMO APOYAR LA PRODUCCIÓN Y MONTAJE DE EVENTOS</t>
  </si>
  <si>
    <t>JENNY VIVIANA CASTAÑEDA RAMIREZ</t>
  </si>
  <si>
    <t>jviviana.castaneda@gmail.com</t>
  </si>
  <si>
    <t>Calle 181 C No13-91</t>
  </si>
  <si>
    <t>Diseñadora gráfica de la Fundación
Universitaria los Libertadores. TOTAL EXPERIENCIA ACREDITADA: Tres
(3) años once (11) meses y once (11) días de
los cuales más de un (1) año relacionada con
el objeto del contrato.</t>
  </si>
  <si>
    <t>FDRS-CD-053-2022</t>
  </si>
  <si>
    <t>CPS-053-2022</t>
  </si>
  <si>
    <t>https://community.secop.gov.co/Public/Tendering/OpportunityDetail/Index?noticeUID=CO1.NTC.2627249&amp;isFromPublicArea=True&amp;isModal=False</t>
  </si>
  <si>
    <t>PRESTAR LOS SERVICIOS PROFESIONALES PARA LA OPERACIÓN, PRESTACIÓN SEGUIMIENTO Y CUMPLIMIENTO DE LOS PROCEDIMIENTOS ADMINISTRATIVOS, OPERATIVOS, OPERATIVOS Y PROGRAMÁTICOS DEL SERVICIO APOYO ECONÓMICO</t>
  </si>
  <si>
    <t>PRESTAR LOS SERVICIOS PROFESIONALES PARA LA OPERACIÓN, PRESTACIÓN SEGUIMIENTO Y CUMPLIMIENTO DE LOS PROCEDIMIENTOS ADMINISTRATIVOS, OPERATIVOS, OPERATIVOS Y PROGRAMÁTICOS DEL SERVICIO APOYO ECONÓMICO TIPO C, QUE CONTRIBUYEN A LA GARANTÍA DE LOS DERECHOS DE LA POBLACIÓN MAYOR EN EL MARCO DE LA POLÍTICA PÚBLICA SOCIAL PARA EL ENVEJECIMIENTO Y LA VEJEZ EN EL DISTRITO CAPITAL A CARGO DE LA ALCALDÍA LOCAL DE SUMAPAZ</t>
  </si>
  <si>
    <t>MILENY HILARION RIOS</t>
  </si>
  <si>
    <t>mhilarionrios@gmail.com</t>
  </si>
  <si>
    <t>Cra 9 bis No 69 D 15 Sur</t>
  </si>
  <si>
    <t>Profesional en: Psicología, Trabajo social, ciencias sociales,
humanas, administrativas, económicas, de la salud, políticas, así
como las ingenierías. Más de doce (12) meses de experiencia profesional</t>
  </si>
  <si>
    <t>FDRS-CD-054-2022</t>
  </si>
  <si>
    <t>CPS-054-2022</t>
  </si>
  <si>
    <t>FDRS-CD-055-2022</t>
  </si>
  <si>
    <t>CPS-055-2022</t>
  </si>
  <si>
    <t>https://community.secop.gov.co/Public/Tendering/OpportunityDetail/Index?noticeUID=CO1.NTC.2636264&amp;isFromPublicArea=True&amp;isModal=False</t>
  </si>
  <si>
    <t>PRESTAR SUS SERVICIOS PROFESIONALES AL ÁREA DE GESTIÓN DE DESARROLLO LOCAL PARA APOYAR LA PLANEACIÓN, EJECUCIÓN Y SEGUIMIENTO A LOS PROYECTOS DE INVERSIÓN RELACIONADOS CON LA INFRAESTRUCTURA DE PUENTE</t>
  </si>
  <si>
    <t>PRESTAR SUS SERVICIOS PROFESIONALES AL ÁREA DE GESTIÓN DE DESARROLLO LOCAL PARA APOYAR LA PLANEACIÓN, EJECUCIÓN Y SEGUIMIENTO A LOS PROYECTOS DE INVERSIÓN RELACIONADOS CON LA INFRAESTRUCTURA DE PUENTES</t>
  </si>
  <si>
    <t>AMGOMEZ3792@GMAIL.COM</t>
  </si>
  <si>
    <t>CALLE 129 B BIS A No 89 B 10</t>
  </si>
  <si>
    <t>Profesional en Ingenieria ́ Civil, conTarjeta profesional vigente.
Mas de tres (3) años de experiencia profesional.</t>
  </si>
  <si>
    <t>FDRS-CD-056-2022</t>
  </si>
  <si>
    <t>CPS-056-2022</t>
  </si>
  <si>
    <t>https://community.secop.gov.co/Public/Tendering/OpportunityDetail/Index?noticeUID=CO1.NTC.2636026&amp;isFromPublicArea=True&amp;isModal=False</t>
  </si>
  <si>
    <t>PRESTAR SUS SERVICIOS PROFESIONALES DE APOYO AL AREA DE GESTION DEL DESARROLLO LOCAL EN LA GESTION CONTRACTUAL DEL FONDO DE DESARROLLO LOCAL DE SUMAPAZ</t>
  </si>
  <si>
    <t>MICHAEL STEVEN CASTILLO VIASUS</t>
  </si>
  <si>
    <t>stevencas5@hotmail.com</t>
  </si>
  <si>
    <t>Calle 35c sur No 1c 17</t>
  </si>
  <si>
    <t xml:space="preserve">ABOGADO. 4 AÑOS Y 4 MESES DE EXPERIENCIA. </t>
  </si>
  <si>
    <t>FDRS-CD-057-2022</t>
  </si>
  <si>
    <t>CPS-057-2022</t>
  </si>
  <si>
    <t>https://community.secop.gov.co/Public/Tendering/OpportunityDetail/Index?noticeUID=CO1.NTC.2635638&amp;isFromPublicArea=True&amp;isModal=False</t>
  </si>
  <si>
    <t xml:space="preserve">O23011605570000001696 </t>
  </si>
  <si>
    <t>ABOGADO CONTRATACION</t>
  </si>
  <si>
    <t>LAURA CONSUELO GIL MESA</t>
  </si>
  <si>
    <t>lauragil44@hotmail.com</t>
  </si>
  <si>
    <t>Calle 169 B No 75-60</t>
  </si>
  <si>
    <t xml:space="preserve">ABOGADA. ESPECIALIZACIÓN EN CONTRATACIÓN ESTATAL. MAESTRÍA EN CONTRATACIÓN ESTATAL. 9 AÑOS Y 4 MESES DE EXPERIENCIA. </t>
  </si>
  <si>
    <t>FDRS-CD-058-2022</t>
  </si>
  <si>
    <t>CPS-058-2022</t>
  </si>
  <si>
    <t>https://community.secop.gov.co/Public/Tendering/OpportunityDetail/Index?noticeUID=CO1.NTC.2641821&amp;isFromPublicArea=True&amp;isModal=False</t>
  </si>
  <si>
    <t>PRESTAR LOS SERVICIOS COMO TÉCNICO ADMINISTRATIVO AL SERVICIO DE LA JUNTA ADMINISTRADORA LOCAL DE SUMAPAZ</t>
  </si>
  <si>
    <t xml:space="preserve">CARLA NIAMED LOZANO TAUTIVA </t>
  </si>
  <si>
    <t>canilota1@hotmail.com</t>
  </si>
  <si>
    <t>KR 1 A 25 24</t>
  </si>
  <si>
    <t>Titulo Técnico en: Procesos Administrativos, Gestión Administrativa, Técnico laboral en Auxiliar Administrativo y Contable, Procesos Financieros, Administración de Empresas, Gestión Empresarial o Procesos Empresariales.   Dos (2) años de experiencia</t>
  </si>
  <si>
    <t>FDRS-CD-059-2022</t>
  </si>
  <si>
    <t>CPS-059-2022</t>
  </si>
  <si>
    <t>https://community.secop.gov.co/Public/Tendering/OpportunityDetail/Index?noticeUID=CO1.NTC.2641297&amp;isFromPublicArea=True&amp;isModal=False</t>
  </si>
  <si>
    <t>PRESTAR LOS SERVICIOS PROFESIONALES ADMINISTRATIVOS Y OPERATIVOS AL ÁREA DE GESTIÓN DE DESARROLLO LOCAL, DE LA ALCALDÍA LOCAL DE SUMAPAZ, PARA DAR CUMPLIMIENTO AL PLAN DE DESARROLLO LOCAL</t>
  </si>
  <si>
    <t xml:space="preserve">DANNA MARCELA FORERO RODRIGUEZ </t>
  </si>
  <si>
    <t>dmarcelaforero@unicolmayor.edu.co</t>
  </si>
  <si>
    <t>Calle 14 sur No 10-80</t>
  </si>
  <si>
    <t>bachiller
académico de la Institución Educativa Alfonso
López Pumarejo de San José del Guaviare. TOTAL EXPERIENCIA: CINCO (05) AÑOS Y
TRECE (13) DIAS</t>
  </si>
  <si>
    <t>FDRS-CD-060-2022</t>
  </si>
  <si>
    <t>CPS-060-2022</t>
  </si>
  <si>
    <t>https://community.secop.gov.co/Public/Tendering/OpportunityDetail/Index?noticeUID=CO1.NTC.2645673&amp;isFromPublicArea=True&amp;isModal=False</t>
  </si>
  <si>
    <t>SERVICIOS DE APOYO DOCUMENTAL</t>
  </si>
  <si>
    <t xml:space="preserve">NATALIA SANCHEZ MARIN </t>
  </si>
  <si>
    <t>natiks13@hotmail.com</t>
  </si>
  <si>
    <t>Kr 18 No 1f - 21 int 4 apto 501</t>
  </si>
  <si>
    <t>Título de bachiller. Más de tres (3) años de experiencia laboral certificada. Aplican Equivalencias Decreto 785 de 2005</t>
  </si>
  <si>
    <t>FDRS-CD-061-2022</t>
  </si>
  <si>
    <t>CPS-061-2022</t>
  </si>
  <si>
    <t>https://community.secop.gov.co/Public/Tendering/OpportunityDetail/Index?noticeUID=CO1.NTC.2645708&amp;isFromPublicArea=True&amp;isModal=False</t>
  </si>
  <si>
    <t>JOHANA MARITZA GOMEZ NEUTO</t>
  </si>
  <si>
    <t>johana-3031@hotmail.com</t>
  </si>
  <si>
    <t>CARRERA 69 No  21 A 22 SUR</t>
  </si>
  <si>
    <t>Estudiante de 10 semestre de derecho Universidad
 de Colombia. TOTAL DE EXPERIENCIA: SIETE (7) AÑOS,
Y DIEZ (10) DÍAS</t>
  </si>
  <si>
    <t>FDRS-CD-062-2022</t>
  </si>
  <si>
    <t>CPS-062-2022</t>
  </si>
  <si>
    <t>https://community.secop.gov.co/Public/Tendering/OpportunityDetail/Index?noticeUID=CO1.NTC.2645645&amp;isFromPublicArea=True&amp;isModal=False</t>
  </si>
  <si>
    <t>INSPECTOR DE PARQUE AUTOMOTOR</t>
  </si>
  <si>
    <t>PRESTAR LOS SERVICIOS COMO INSPECTOR DE PARQUE AUTOMOTOR DE LA MAQUINARIA Y VEHÍCULOS PESADOS DE PROPIEDAD O TENENCIA DEL FONDO DE DESARROLLO LOCAL DE SUMAPAZ</t>
  </si>
  <si>
    <t>WILLIAM OSVALDO RUBIANO TELLEZ</t>
  </si>
  <si>
    <t>willirut98@hotmail.com</t>
  </si>
  <si>
    <t>CRA 7 C No 51-65 ALTOS DEL PORTAL TORRE 2 APTO60</t>
  </si>
  <si>
    <t>IV</t>
  </si>
  <si>
    <t>Prorroga No. 1: TRES (03) meses, a partir del veinticuatro (24) de julio de 2022 hasta el
veintitrés (23) de octubre de 2022.</t>
  </si>
  <si>
    <t>Bachiller Básico
del Colegio Campestre Jaime Garzón. TOTAL EXPERIENCIA: CUATRO (4) AÑOS,
TRES (3) MESES Y SEIS (6) DÍAS</t>
  </si>
  <si>
    <t>FDRS-CD-063-2022</t>
  </si>
  <si>
    <t>CPS-063-2022</t>
  </si>
  <si>
    <t>https://community.secop.gov.co/Public/Tendering/OpportunityDetail/Index?noticeUID=CO1.NTC.2648241&amp;isFromPublicArea=True&amp;isModal=False</t>
  </si>
  <si>
    <t>PRESTAR LOS SERVICIOS PROFESIONALES PARA APOYAR TÉCNICAMENTE A LOS RESPONSABLES E INTEGRANTES DE LOS PROCESOS EN LA IMPLEMENTACIÓN DE HERRAMIENTAS DE GESTIÓN, SIGUIENDO LOS LINEAMIENTOS METODOLÓGICOS</t>
  </si>
  <si>
    <t>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</si>
  <si>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gloriaepirajont@gmail.com</t>
  </si>
  <si>
    <t>CRA 3 No 10-21 CASA 2</t>
  </si>
  <si>
    <t>Título profesional en Administración Pública, Administración de Empresas, Ingeniería Industrial, contaduría, economía o afines.
Con tarjeta profesional vigente. EXPERIENCIA Mas de tres (3) años de experiencia profesional  y un (1) año de experiencia profesional relacionada con sistemas de gestión acorde al instructivo GCO-GNI-034 del 8 de mayo del 2020.</t>
  </si>
  <si>
    <t>FDRS-CD-064-2022</t>
  </si>
  <si>
    <t>CPS-064-2022</t>
  </si>
  <si>
    <t>https://community.secop.gov.co/Public/Tendering/OpportunityDetail/Index?noticeUID=CO1.NTC.2648342&amp;isFromPublicArea=True&amp;isModal=False</t>
  </si>
  <si>
    <t>PRESTAR LOS SERVICIOS PROFESIONALES PARA APOYAR EL DESARROLLO DE LOS PROYECTOS DE MITIGACIÓN Y GESTIÓN DEL RIESGO Y ADAPTACIÓN AL CAMBIO CLIMÁTICO PARA LA CONSERVACIÓN DEL MEDIO AMBIENTE Y LOS RECURSO</t>
  </si>
  <si>
    <t>PRESTAR LOS SERVICIOS PROFESIONALES PARA APOYAR EL DESARROLLO DE LOS PROYECTOS DE MITIGACIÓN Y GESTIÓN DEL RIESGO Y ADAPTACIÓN AL CAMBIO CLIMÁTICO PARA LA CONSERVACIÓN DEL MEDIO AMBIENTE Y LOS RECURSOS NATURALES RENOVABLES EXISTENTES EN LA LOCALIDAD DE SUMAPAZ</t>
  </si>
  <si>
    <t>WILMAR GILDARDO TORRES TORRES</t>
  </si>
  <si>
    <t>wilmartorrestorres@gmail.com</t>
  </si>
  <si>
    <t>CLL 72 BIS SUR N 14A-26</t>
  </si>
  <si>
    <t>Profesional en Administración ambiental O ingeniería ambiental, Con
tarjeta profesional vigente Más de tres años de experiencia profesional certificada
O su equivalencia: Título de postgrado en la modalidad de
Especialización por Dos (2) años de experiencia profesional.</t>
  </si>
  <si>
    <t>FDRS-CD-065-2022</t>
  </si>
  <si>
    <t>CPS-065-2022</t>
  </si>
  <si>
    <t>https://community.secop.gov.co/Public/Tendering/OpportunityDetail/Index?noticeUID=CO1.NTC.2650055&amp;isFromPublicArea=True&amp;isModal=False</t>
  </si>
  <si>
    <t>SERVICIOS ARTISTICOS</t>
  </si>
  <si>
    <t>PRESTAR SUS SERVICIOS ARTÍSTICOS Y MUSICALES PARA APOYAR LA GESTIÓN CULTURAL DE LA LOCALIDAD DE SUMAPAZ</t>
  </si>
  <si>
    <t>HELBERTH ENRIQUE BALLESTAS BARRIOS</t>
  </si>
  <si>
    <t>helbertballestas@gmail.com</t>
  </si>
  <si>
    <t>Carrera 35A No 57-91</t>
  </si>
  <si>
    <t>LUZ YOLANDA LEÓN FLÓREZ</t>
  </si>
  <si>
    <t xml:space="preserve">GRADO DEL INSTITUTO CULTURAL IBEROAMERICANO. 27 AÑOS, 9 MESES Y 29 DÍAS DE EXPERIENCIA. </t>
  </si>
  <si>
    <t>FDRS-CD-066-2022</t>
  </si>
  <si>
    <t>CPS-066-2022</t>
  </si>
  <si>
    <t>https://community.secop.gov.co/Public/Tendering/OpportunityDetail/Index?noticeUID=CO1.NTC.2648440&amp;isFromPublicArea=True&amp;isModal=False</t>
  </si>
  <si>
    <t>LINA MARIA ECHEVERRI LOMBANA</t>
  </si>
  <si>
    <t>linaecheverrylombana@hotmail.com</t>
  </si>
  <si>
    <t>carrera 66 c No 42-37</t>
  </si>
  <si>
    <t xml:space="preserve">ABOGADA ESPECIALISTA EN DERECHO ADMINISTRATIVO. 7 AÑOS Y 4 MESES DE EXPERIENCIA. </t>
  </si>
  <si>
    <t>FDRS-CD-067-2022</t>
  </si>
  <si>
    <t>CPS-067-2022</t>
  </si>
  <si>
    <t>https://community.secop.gov.co/Public/Tendering/OpportunityDetail/Index?noticeUID=CO1.NTC.2651394&amp;isFromPublicArea=True&amp;isModal=False</t>
  </si>
  <si>
    <t>PRESTAR SUS SERVICIOS PROFESIONALES DE APOYO ADMINISTRATIVO Y OPERACIONAL AL FONDO MÁS Y MEJORES OPORTUNIDADES PARA LA POBLACIÓN VULNERABLE DEL FONDO DE DESARROLLO RURAL DE SUMAPAZ</t>
  </si>
  <si>
    <t>MARIBEL JOHANA REYES NIVIA</t>
  </si>
  <si>
    <t>maribel.reyes@gobiernobogota.gov.co</t>
  </si>
  <si>
    <t>Cl 106 54-24</t>
  </si>
  <si>
    <t>Profesional en Administración de empresas o Administración Pública,
Con Tarjeta Profesional Vigente. Con un año y seis meses de experiencia profesional.</t>
  </si>
  <si>
    <t>FDRS-CD-068-2022</t>
  </si>
  <si>
    <t>CPS-068-2022</t>
  </si>
  <si>
    <t>https://community.secop.gov.co/Public/Tendering/OpportunityDetail/Index?noticeUID=CO1.NTC.2650885&amp;isFromPublicArea=True&amp;isModal=False</t>
  </si>
  <si>
    <t>PRESTAR LOS SERVICIOS PROFESIONALES EN LA EJECUCIÓN DE PROYECTOS DE EDUCACIÓN DE LA ALCALDÍA LOCAL DE SUMAPAZ</t>
  </si>
  <si>
    <t>YASMIN ANDREA CIFUENTES</t>
  </si>
  <si>
    <t>andreinac23@hotmail.com</t>
  </si>
  <si>
    <t>Calle 168 A 58 A 16 Norte</t>
  </si>
  <si>
    <t xml:space="preserve">PROFESIONAL EN ADMINISTRACIÓN Y FINANZAS. 11 AÑOS, 5 MESES Y 25 DÍAS </t>
  </si>
  <si>
    <t>FDRS-CD-069-2022</t>
  </si>
  <si>
    <t>CPS-069-2022</t>
  </si>
  <si>
    <t>https://community.secop.gov.co/Public/Tendering/OpportunityDetail/Index?noticeUID=CO1.NTC.2675289&amp;isFromPublicArea=True&amp;isModal=False</t>
  </si>
  <si>
    <t>PRESTAR LOS SERVICIOS TÉCNICOS PARA APOYAR A LA ALCALDÍA LOCAL DE SUMAPAZ EN LA IMPLEMENTACIÓN DEL SISTEMA INTEGRADO DE GESTIÓN Y EL SG-SST, ORIENTADOS POR EL NIVEL CENTRAL</t>
  </si>
  <si>
    <t>ISIS KATHERINE ESPITIA TORRES</t>
  </si>
  <si>
    <t>RIESGOS Y
BIOSEGURIDAD / ADMINISTRATIVO</t>
  </si>
  <si>
    <t>isisespitia9@gmail.com</t>
  </si>
  <si>
    <t>Calle 92 a sur N 10-25</t>
  </si>
  <si>
    <t>PRORROGA No. 1: TRES (03) meses, a
partir del veinticuatro (24) de julio de 2022 hasta el veintitrés (23) de octubre de 2022.</t>
  </si>
  <si>
    <t>Tecnólogo
en Gestión Integrada de Calidad, medio
ambiente, seguridad y salud ocupacional. EXPERIENCIA TOTAL: 4 AÑOS, 2 MESES, 5
DÍAS</t>
  </si>
  <si>
    <t>FDRS-CD-070-2022</t>
  </si>
  <si>
    <t>CPS-070-2022</t>
  </si>
  <si>
    <t>https://community.secop.gov.co/Public/Tendering/OpportunityDetail/Index?noticeUID=CO1.NTC.2651842&amp;isFromPublicArea=True&amp;isModal=False</t>
  </si>
  <si>
    <t>MARIA MARGARITA MESA BUITRAGO</t>
  </si>
  <si>
    <t>marguimesa@hotmail.com</t>
  </si>
  <si>
    <t>KR 3 4 83</t>
  </si>
  <si>
    <t>ABOGADA. ESPECIALISTA EN DRECHO COMERCIAL Y DE LOS NEGOCIOS. MAS DE 23 MESES DE EXPERIENCIA PROFESIONAL.</t>
  </si>
  <si>
    <t>FDRS-CD-071-2022</t>
  </si>
  <si>
    <t>CPS-071-2022</t>
  </si>
  <si>
    <t>https://community.secop.gov.co/Public/Tendering/OpportunityDetail/Index?noticeUID=CO1.NTC.2653916&amp;isFromPublicArea=True&amp;isModal=False</t>
  </si>
  <si>
    <t>PRESTAR LOS SERVICIOS PROFESIONALES PARA APOYAR LA PLANEACIÓN, EJECUCIÓN Y SEGUIMIENTO DE LOS PROYECTOS DE INVERSIÓN Y RUBROS DE FUNCIONAMIENTO QUE LE SEAN DESIGNADOS, DEL FONDO DE DESARROLLO RURAL DE SUMAPAZ</t>
  </si>
  <si>
    <t>ROSA MARIA MENDOZA DE LOS REYES</t>
  </si>
  <si>
    <t>rochy1110@gmail.com</t>
  </si>
  <si>
    <t>Carrera 3 N 6 - 25 Sur</t>
  </si>
  <si>
    <t>Profesional en
Finanzas y Relaciones Internacionales de la
Fundación Universitaria San Martín. Magister en Análisis de
Problemas Políticos, económicos e
Internacionales Contemporáneos de la
Universidad Externado de Colombia. TOTAL EXPERIENCIA ACREDITADA:
Nueve (09) años dos (02) meses y veintinueve
(29) días.</t>
  </si>
  <si>
    <t>FDRS--CD-072-2022</t>
  </si>
  <si>
    <t>CPS-072-2022</t>
  </si>
  <si>
    <t>https://community.secop.gov.co/Public/Tendering/OpportunityDetail/Index?noticeUID=CO1.NTC.2662995&amp;isFromPublicArea=True&amp;isModal=False</t>
  </si>
  <si>
    <t>PRESTAR LOS SERVICIOS PROFESIONALES AL ÁREA DE GESTIÓN DE DESARROLLO LOCAL PARA APOYAR LA PLANEACIÓN, EJECUCIÓN Y SEGUIMIENTO A LOS PROYECTOS DE INVERSIÓN DE INFRAESTRUCTURA VIAL QUE LE SEAN DESIGNADO</t>
  </si>
  <si>
    <t>PRESTAR LOS SERVICIOS PROFESIONALES AL ÁREA DE GESTIÓN DE DESARROLLO LOCAL PARA APOYAR LA PLANEACIÓN, EJECUCIÓN Y SEGUIMIENTO A LOS PROYECTOS DE INVERSIÓN DE INFRAESTRUCTURA VIAL QUE LE SEAN DESIGNADOS</t>
  </si>
  <si>
    <t>VALENTINA MARTINEZ MUÑOZ</t>
  </si>
  <si>
    <t>tita306@hotmail.com</t>
  </si>
  <si>
    <t>Cra 114a No 77D - 20</t>
  </si>
  <si>
    <t>Profesional en Ingeniería Civil, con Tarjeta profesional vigente. Sin experiencia profesional.</t>
  </si>
  <si>
    <t>FDRS-CD-073-2022</t>
  </si>
  <si>
    <t>CPS-073-2022</t>
  </si>
  <si>
    <t>https://community.secop.gov.co/Public/Tendering/OpportunityDetail/Index?noticeUID=CO1.NTC.2662094&amp;isFromPublicArea=True&amp;isModal=False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</si>
  <si>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SUMAPAZ</t>
  </si>
  <si>
    <t>leila.m.lugo@gmail.com</t>
  </si>
  <si>
    <t>Calle 39 A No 24 -10</t>
  </si>
  <si>
    <t>Trabajadora Social expedida por la
Universidad Nacional de Colombia. TOTAL EXPERIENCIA: SEIS (6) AÑOS,
OCHO (08) MESES Y VEINTICUATRO (24)
DÍAS</t>
  </si>
  <si>
    <t>FDRS-CD-074-2022</t>
  </si>
  <si>
    <t>CPS-074-2022</t>
  </si>
  <si>
    <t>https://community.secop.gov.co/Public/Tendering/OpportunityDetail/Index?noticeUID=CO1.NTC.2712874&amp;isFromPublicArea=True&amp;isModal=False</t>
  </si>
  <si>
    <t>PRESTAR LOS SERVICIOS COMO AUXILIAR ADMINISTRATIVO Y ARTICULADOR COMUNITARIO EN LA EJECUCIÓN DEL PROYECTO DE EDUCACIÓN DE LA ALCALDÍA LOCAL DE SUMAPAZ</t>
  </si>
  <si>
    <t>JUAN SEBASTIAN MONTAÑEZ ROMERO</t>
  </si>
  <si>
    <t>juansebastianm829@gmail.com</t>
  </si>
  <si>
    <t>calle 12 C 71B- 40</t>
  </si>
  <si>
    <t>BACHILLER TECNICO AGROAMBIENTAL CON 4 AÑOS Y TRES MESES DE EXPERIENCIA</t>
  </si>
  <si>
    <t>FDRS-CD-075-2022</t>
  </si>
  <si>
    <t>CPS-075-2022</t>
  </si>
  <si>
    <t>https://community.secop.gov.co/Public/Tendering/OpportunityDetail/Index?noticeUID=CO1.NTC.2669822&amp;isFromPublicArea=True&amp;isModal=False</t>
  </si>
  <si>
    <t>PRESTAR SUS SERVICIOS COMO AUXILIAR ADMINISTRATIVO PARA OPERATIVIZAR LOS CENTROS DE CONECTIVIDAD CAMPESINA DE LA LOCALIDAD DE SUMAPAZ, DEL PROYECTO 1692</t>
  </si>
  <si>
    <t>GLORIA YINET RIVEROS ESPINOSA</t>
  </si>
  <si>
    <t>yinet_33@hotmail.com</t>
  </si>
  <si>
    <t>CLARA LEONOR CABRERA</t>
  </si>
  <si>
    <t>BACHILLER TECNICO AGROPECUARIO CON TRES AÑOS Y ONCE DIAS DE EXPERIENCIA</t>
  </si>
  <si>
    <t>FDRS-CD-076-2022</t>
  </si>
  <si>
    <t>CPS-076-2022</t>
  </si>
  <si>
    <t>https://community.secop.gov.co/Public/Tendering/OpportunityDetail/Index?noticeUID=CO1.NTC.2680301&amp;isFromPublicArea=True&amp;isModal=False</t>
  </si>
  <si>
    <t>NESTOR VILLALBA BAQUERO</t>
  </si>
  <si>
    <t>nestorv.9008@gmail.com</t>
  </si>
  <si>
    <t>vereda Raizal</t>
  </si>
  <si>
    <t>BACHILLER CON 4 AÑOS Y TRES MESES DE EXPERIENCIA</t>
  </si>
  <si>
    <t>FDRS-CD-077-2022</t>
  </si>
  <si>
    <t>CPS-077-2022</t>
  </si>
  <si>
    <t>https://community.secop.gov.co/Public/Tendering/OpportunityDetail/Index?noticeUID=CO1.NTC.2675265&amp;isFromPublicArea=True&amp;isModal=False</t>
  </si>
  <si>
    <t>YURI ALEJANDRA MOLINA GARCIA</t>
  </si>
  <si>
    <t>yurimolina1905@gmail.com</t>
  </si>
  <si>
    <t>Vereda La Union</t>
  </si>
  <si>
    <t>BACHILLER CON CUATRO AÑOS Y VEINTISIETE DIAS DE EXPERIENCIA</t>
  </si>
  <si>
    <t>FDRS-CD-078-2022</t>
  </si>
  <si>
    <t>CPS-078-2022</t>
  </si>
  <si>
    <t>https://community.secop.gov.co/Public/Tendering/OpportunityDetail/Index?noticeUID=CO1.NTC.2681496&amp;isFromPublicArea=True&amp;isModal=False</t>
  </si>
  <si>
    <t xml:space="preserve">MARIA CRISTINA BARBOSA DIAZ </t>
  </si>
  <si>
    <t>crisbardi4@gmail.com</t>
  </si>
  <si>
    <t>Vereda Nueva Granada</t>
  </si>
  <si>
    <t>1. Brindar apoyo a los usuarios en el uso de los servicios prestados en los Centros de
Conectividad, de conformidad con la capacitación propuesta por quien determine la administración, llevando el
registro diario de la formación impartida a cada uno de ellos. 2. Prestar sus servicios a nivel Asistencial operativizando
el Centro de Conectividad Campesina de la Localidad de Sumapaz. 3. Entregar registro fotográfico que
evidencie la realización de las instrucciones en cada uno de los Centro de Conectividad. Cada foto deberá tener fecha
y breve explicación de las actividades evidenciadas en este registro. 4.Aplicar el instrumento sobre la calidad del
servicio(s) que utiliza el usuario, y deberán ser diligenciadas de manera mensual a la ciudadanía. Estos instrumentos
de recolección de información deberán ser digitalizados y entregados mensualmente al apoyo a la supervisión. 5.
Mantener el inventario actualizado y apoyar la custodia de los equipos tecnológicos ubicados en el Centro de
Conectividad Campesina asignado y, entregar mensualmente el inventario en un archivo Excel. 6. Apoyar a la
alcaldía en los eventos en donde sea necesario contar con los servicios que se prestan en el Centro de Conectividad
Campesina y/o los requeridos por la supervisión del contrato. 7. Apoyar en las visitas de mantenimiento preventivo
o correctivo de los equipos de comunicaciones realizadas por el personal de ETB y/o las contratadas por el FDLS
para esta actividad y, reportar cualquier falla presentada en hardware o software de los equipos tecnológicos o
muebles, falencias o indisponibilidad del servicio de internet o Wifi. 8. Las demás que se le asignen y que surjan de
la naturaleza del Contrato.</t>
  </si>
  <si>
    <t>BACHILLER. 3 AÑOS, 3 MESES Y 15 DIAS DE EXPERIENCIA</t>
  </si>
  <si>
    <t>FDRS-CD-079-2022</t>
  </si>
  <si>
    <t>CPS-079-2022</t>
  </si>
  <si>
    <t>https://community.secop.gov.co/Public/Tendering/OpportunityDetail/Index?noticeUID=CO1.NTC.2675537&amp;isFromPublicArea=True&amp;isModal=False</t>
  </si>
  <si>
    <t>PRESTAR LOS SERVICIOS PROFESIONALES PARA LA ORIENTACIÓN, FORMULACIÓN, ESTRUCTURACIÓN Y PUESTA EN MARCHA DE INICIATIVAS PRODUCTIVAS EN FAVOR DE LAS VÍCTIMAS DEL CONFLICTO ARMADO, RECONOCIDAS Y NO RECONOCIDAS DE LA LOCALIDAD DE SUMAPAZ</t>
  </si>
  <si>
    <t>KAREN NATALIA NEIRA BAUTISTA</t>
  </si>
  <si>
    <t>karen.neira@gobiernobogota.gov.co</t>
  </si>
  <si>
    <t>calle 25g No 74b-50</t>
  </si>
  <si>
    <t>Diseñadora Industrial de la Universidad del
Bosque. TOTAL EXPERIENCIA: DOS (2) AÑOS Y
TREINTA (30) DÍAS</t>
  </si>
  <si>
    <t>FDRS-CD-080-2022</t>
  </si>
  <si>
    <t>CPS-080-2022</t>
  </si>
  <si>
    <t>https://community.secop.gov.co/Public/Tendering/OpportunityDetail/Index?noticeUID=CO1.NTC.2710061&amp;isFromPublicArea=True&amp;isModal=False</t>
  </si>
  <si>
    <t>PRESTAR LOS SERVICIOS PROFESIONALES PARA APOYAR EL FORTALECIMIENTO DEL SERVICIO DE ASISTENCIA TÉCNICA AGROPECUARIA DE LA LOCALIDAD DE SUMAPAZ</t>
  </si>
  <si>
    <t>MAURICIO GONZALEZ LEAL CEDIDO A
OSCAR JAVIER BARAJAS ALVARADO</t>
  </si>
  <si>
    <t>1016004490
7180598</t>
  </si>
  <si>
    <t>3
/
9</t>
  </si>
  <si>
    <t>05/08/1987
/
19/01/1982</t>
  </si>
  <si>
    <t>mao05870@hotmail.com
/
oscarbarajasmv@gmail.com</t>
  </si>
  <si>
    <t>Carrera 7 No 56 - 61 apto 411 
ac 3 -7- 81</t>
  </si>
  <si>
    <t>Médico Veterinario de la
Universidad de la Salle. TOTAL EXPERIENCIA: TRES (3) AÑOS,
SIETE (7) MESES Y VEINTIDÓS (22) DÍAS</t>
  </si>
  <si>
    <t>FDRS-CD-081-2022</t>
  </si>
  <si>
    <t>CPS-081-2022</t>
  </si>
  <si>
    <t>https://community.secop.gov.co/Public/Tendering/OpportunityDetail/Index?noticeUID=CO1.NTC.2675750&amp;isFromPublicArea=True&amp;isModal=False</t>
  </si>
  <si>
    <t>LAURA</t>
  </si>
  <si>
    <t>PRESTAR LOS SERVICIOS ADMINISTRATIVOS AL ÁREA DE GESTIÓN DE DESARROLLO LOCAL, EN EL APOYO A LA GESTIÓN DE LOS PROYECTOS DE INVERSIÓN DE LA ALCALDÍA LOCAL DE SUMAPAZ</t>
  </si>
  <si>
    <t>DIANA MARCELA TORRENTE QUINTERO</t>
  </si>
  <si>
    <t>dianamtorrente@gmail.com</t>
  </si>
  <si>
    <t>Calle 148 No 18-35</t>
  </si>
  <si>
    <t xml:space="preserve">ESTUDIANTE DE 8° SEMESTRE DE DERECHO. TRES AÑOS Y 8 MESES DE EXPERIENCIA </t>
  </si>
  <si>
    <t>FDRS-CD-082-2022</t>
  </si>
  <si>
    <t>CPS-082-2022</t>
  </si>
  <si>
    <t>https://community.secop.gov.co/Public/Tendering/OpportunityDetail/Index?noticeUID=CO1.NTC.2676130&amp;isFromPublicArea=True&amp;isModal=False</t>
  </si>
  <si>
    <t>PRESTAR SUS SERVICIOS DE APOYO PARA DESARROLLAR ACTIVIDADES LOGÍSTICAS Y OPERATIVAS, EN LOS BIENES Y/O PREDIOS EN DONDE FUNCIONA LA ALCALDÍA LOCAL DE SUMAPAZ</t>
  </si>
  <si>
    <t xml:space="preserve">LEOPOLDO MARTINEZ MARTINEZ </t>
  </si>
  <si>
    <t>polomarmarleo@hotmail.com</t>
  </si>
  <si>
    <t>Calle 69 b Sur No73 j 35</t>
  </si>
  <si>
    <t xml:space="preserve">TITULO DE BACHILLER CON ACREDITACION DE CURSO DE MANEJO DE ALTURAS MAS DE TRES AÑOS DE EXPERIENCIA </t>
  </si>
  <si>
    <t>FDRS-CD-083-2022</t>
  </si>
  <si>
    <t>CPS-083-2022</t>
  </si>
  <si>
    <t>https://community.secop.gov.co/Public/Tendering/OpportunityDetail/Index?noticeUID=CO1.NTC.2682417&amp;isFromPublicArea=True&amp;isModal=False</t>
  </si>
  <si>
    <t>PRESTAR LOS SERVICIOS DE APOYO ADMINISTRATIVO EN LOS PROCESOS QUE SE ADELANTAN EN EL ALMACÉN DE LA ALCALDÍA LOCAL DE SUMAPAZ</t>
  </si>
  <si>
    <t xml:space="preserve">ANDREI ESTEBAN VARGAS BENITEZ </t>
  </si>
  <si>
    <t>ALMACÉN / ADMINISTRATIVO</t>
  </si>
  <si>
    <t>andreivb1305@gmail.com</t>
  </si>
  <si>
    <t>carrera 72 k No 39 a 27 sur</t>
  </si>
  <si>
    <t>VICTOR JULIO RINCON GUARIN</t>
  </si>
  <si>
    <t xml:space="preserve">PRORROGA No. 1: Tres (3) meses, a partir del veinticinco (25)
de julio de 2022 hasta el veinticuatro (24) de octubre de 2022. </t>
  </si>
  <si>
    <t>FDRS-CD-084-2022</t>
  </si>
  <si>
    <t>CPS-084-2022</t>
  </si>
  <si>
    <t>https://community.secop.gov.co/Public/Tendering/OpportunityDetail/Index?noticeUID=CO1.NTC.2681443&amp;isFromPublicArea=True&amp;isModal=False</t>
  </si>
  <si>
    <t>PRESTAR SUS SERVICIOS PROFESIONALES AL ÁREA DE GESTIÓN DE DESARROLLO LOCAL, EN LA GESTIÓN DEL PROYECTO DE RECREACIÓN Y DEPORTE DE LA ALCALDÍA LOCAL DE SUMAPAZ</t>
  </si>
  <si>
    <t>STEFANY ADRIANA CASTAÑEDA SANCHEZ</t>
  </si>
  <si>
    <t>stefy0926@hotmail.com</t>
  </si>
  <si>
    <t>Cll 60 sur No 68b -39</t>
  </si>
  <si>
    <t xml:space="preserve"> LICENCIATURA EN DEPORTE. ESPECIALIZACION EN DISCAPACIDAD EDUCACION FISICA, RECREACION Y DEPORTE: ADAPTADOS. SIETE AÑOS DE EXPERIENCIA.</t>
  </si>
  <si>
    <t>FDRS-CD-085-2022</t>
  </si>
  <si>
    <t>CPS-085-2022</t>
  </si>
  <si>
    <t>https://community.secop.gov.co/Public/Tendering/OpportunityDetail/Index?noticeUID=CO1.NTC.2697898&amp;isFromPublicArea=True&amp;isModal=False</t>
  </si>
  <si>
    <t>ADRIANA LUCIA MARTIN PALACIOS</t>
  </si>
  <si>
    <t>martinlucia2001@gmail.com</t>
  </si>
  <si>
    <t xml:space="preserve">Vereda Nazareth </t>
  </si>
  <si>
    <t>Bachiller sin experiencia</t>
  </si>
  <si>
    <t>FDRS-CD- 086-2020</t>
  </si>
  <si>
    <t>CPS-086-2022</t>
  </si>
  <si>
    <t>https://community.secop.gov.co/Public/Tendering/OpportunityDetail/Index?noticeUID=CO1.NTC.2696630&amp;isFromPublicArea=True&amp;isModal=False</t>
  </si>
  <si>
    <t>PRESTAR LOS SERVICIOS PROFESIONALES COMO ABOGADO, PARA EL TRÁMITE DE LOS ASUNTOS JURÍDICOS Y LEGALES, QUE REQUIERAN LOS PROCESOS MISIONALES Y ADMINISTRATIVOS QUE SE ADELANTAN EN EL FONDO DESARROLLO LO</t>
  </si>
  <si>
    <t>PRESTAR LOS SERVICIOS PROFESIONALES COMO ABOGADO, PARA EL TRÁMITE DE LOS ASUNTOS JURÍDICOS Y LEGALES, QUE REQUIERAN LOS PROCESOS MISIONALES Y ADMINISTRATIVOS QUE SE ADELANTAN EN EL FONDO DESARROLLO LOCAL SUMAPAZ</t>
  </si>
  <si>
    <t>janeiry.romero@gobiernobogota.gov.co</t>
  </si>
  <si>
    <t xml:space="preserve">Calle 80 bis sur No 94-80 </t>
  </si>
  <si>
    <t>Abogada de la Universidad la Gran Colombia. SIN EXPERIENCIA</t>
  </si>
  <si>
    <t>FDRS-CD-087-2022</t>
  </si>
  <si>
    <t>CPS-087-2022</t>
  </si>
  <si>
    <t>https://community.secop.gov.co/Public/Tendering/OpportunityDetail/Index?noticeUID=CO1.NTC.2694098&amp;isFromPublicArea=True&amp;isModal=False</t>
  </si>
  <si>
    <t>PRESTAR LOS SERVICIOS PROFESIONALES DE APOYO SOCIAL AL ÁREA DE GESTIÓN DE DESARROLLO LOCAL DE LA ALCALDÍA LOCAL DE SUMAPAZ, RELACIONADOS CON EMPLEABILIDAD Y ATENCIÓN A LA POBLACIÓN VULNERABLE</t>
  </si>
  <si>
    <t xml:space="preserve">MARIA DANIELA VARGAS PAREDES </t>
  </si>
  <si>
    <t>mdany.25@hotmail.com</t>
  </si>
  <si>
    <t>diagonal 42bis 14a-28</t>
  </si>
  <si>
    <t>Psicóloga del Politécnico Grancolombiano. TOTAL EXPERIENCIA: DOS (2) AÑOS UN
(1) MES Y DIECISEIS (16) DÍAS</t>
  </si>
  <si>
    <t>FDRS-CD-088-2022</t>
  </si>
  <si>
    <t>CPS-088-2022</t>
  </si>
  <si>
    <t>https://community.secop.gov.co/Public/Tendering/OpportunityDetail/Index?noticeUID=CO1.NTC.2695884&amp;isFromPublicArea=True&amp;isModal=False</t>
  </si>
  <si>
    <t>O23011605560000001693</t>
  </si>
  <si>
    <t>PRESTAR LOS SERVICIOS PROFESIONALES AL ÁREA DE GESTIÓN DE DESARROLLO LOCAL BRINDANDO APOYO TÉCNICO EN LA PLANEACIÓN, EJECUCIÓN Y SEGUIMIENTO DEL PROYECTO DE INVERSIÓN DE CONSTRUCCIÓN DE SEDES</t>
  </si>
  <si>
    <t>JOSE DAVID CRISTANCHO PEREZ</t>
  </si>
  <si>
    <t>david.cristancho@hotmail.com</t>
  </si>
  <si>
    <t>Cr 24G No 20 60 Sur</t>
  </si>
  <si>
    <t>Arquitecto de Interiores. EXPERIENCIA TOTAL: 2 AÑOS, 4 MESES, 27
DÍAS</t>
  </si>
  <si>
    <t>Gestión Pública Efectiva</t>
  </si>
  <si>
    <t>Propósito No. 5: Construir Bogotá Región con gobierno abierto, transparente y ciudadanía consciente</t>
  </si>
  <si>
    <t>FDRS-CD-089-2022</t>
  </si>
  <si>
    <t>CPS-089-2022</t>
  </si>
  <si>
    <t>https://community.secop.gov.co/Public/Tendering/OpportunityDetail/Index?noticeUID=CO1.NTC.2696868&amp;isFromPublicArea=True&amp;isModal=False</t>
  </si>
  <si>
    <t>O23011603480000001683</t>
  </si>
  <si>
    <t>PRESTAR LOS SERVICIOS PROFESIONALES PARA APOYAR LA EJECUCIÓN DE LA META DE BENEFICIAR 150 PERSONAS A TRAVÉS DE ESTRATEGIAS PARA EL FORTALECIMIENTOS DE LOS MECANISMOS DE JUSTICIA COMUNITARIA Y ACCESO A</t>
  </si>
  <si>
    <t>PRESTAR LOS SERVICIOS PROFESIONALES PARA APOYAR LA EJECUCIÓN DE LA META DE BENEFICIAR 150 PERSONAS A TRAVÉS DE ESTRATEGIAS PARA EL FORTALECIMIENTOS DE LOS MECANISMOS DE JUSTICIA COMUNITARIA Y ACCESO A LA JUSTICIA EN LA LOCALIDAD DE SUMAPAZ</t>
  </si>
  <si>
    <t>LAURA JULIANA CUERVO MORALES</t>
  </si>
  <si>
    <t>laura.cuervo@gobiernobogota.gov.co</t>
  </si>
  <si>
    <t>Cra 68 f 64 c 44</t>
  </si>
  <si>
    <t>ABOGADA. TRES AÑOS Y TRES DIAS DE EXPERIENCIA</t>
  </si>
  <si>
    <t>Plataforma institucional para la seguridad y justicia</t>
  </si>
  <si>
    <t>Propósito No. 3: Inspirar confianza y legitimidad para vivir sin miedo y ser epicentro de cultura ciudadana, paz y reconciliación</t>
  </si>
  <si>
    <t>FDRS-CD-090-2022</t>
  </si>
  <si>
    <t>CPS-090-2022</t>
  </si>
  <si>
    <t>https://community.secop.gov.co/Public/Tendering/OpportunityDetail/Index?noticeUID=CO1.NTC.2770291&amp;isFromPublicArea=True&amp;isModal=False</t>
  </si>
  <si>
    <t>PRESTAR LOS SERVICIOS PROFESIONALES PARA EL DESPACHO DE LA ALCALDÍA LOCAL DE SUMAPAZ, EN LOS PROCESOS LEGALES, JURÍDICOS, ADMINISTRATIVOS Y OPERATIVOS PARA DAR CUMPLIMIENTO AL PLAN DE DESARROLLO LOCAL</t>
  </si>
  <si>
    <t>ANGELICA MARIA SILVA BERNAL</t>
  </si>
  <si>
    <t>angelicamsb@outlook.com</t>
  </si>
  <si>
    <t>Calle 8 sur No 4-64</t>
  </si>
  <si>
    <t>DIANA CAROLINA RODRÍGUEZ PEÑA</t>
  </si>
  <si>
    <t>Abogada
expedida por la Universidad Libre. Especialista en
Derecho Administrativo expedida por la
Universidad Libre. TOTAL, EXPERIENCIA: DOS (02)
AÑOS (02) MESES, (30) DÍAS.</t>
  </si>
  <si>
    <t>FDRS-CD-091-2022</t>
  </si>
  <si>
    <t>CPS-091-2022</t>
  </si>
  <si>
    <t>https://community.secop.gov.co/Public/Tendering/OpportunityDetail/Index?noticeUID=CO1.NTC.2726803&amp;isFromPublicArea=True&amp;isModal=False</t>
  </si>
  <si>
    <t>PRESTAR LOS SERVICIOS DE APOYO A LA GESTIÓN DOCUMENTAL DE LA ALCALDÍA LOCAL EN LA IMPLEMENTACIÓN DE LOS PROCESOS DE CLASIFICACIÓN, ORDENACIÓN, SELECCIÓN NATURAL, FOLIACIÓN, IDENTIFICACIÓN, LEVANTAMIEN</t>
  </si>
  <si>
    <t>DIANA MERALDA OVIEDO RODRÍGUEZ</t>
  </si>
  <si>
    <t>dianis17.do@gmail.com</t>
  </si>
  <si>
    <t>Carrera 70a No 73 - 16</t>
  </si>
  <si>
    <t>Título de Bachiller.Tres (03) años y un mes de experiencia específica relacionada
con la organización de archivos, digitalización, manejo de
documentos, aplicación de tablas de retención y valoración
documental y manejo y construcción de bases de datos.</t>
  </si>
  <si>
    <t>FDRS-CD-092-2022</t>
  </si>
  <si>
    <t>CPS-092-2022</t>
  </si>
  <si>
    <t>https://community.secop.gov.co/Public/Tendering/OpportunityDetail/Index?noticeUID=CO1.NTC.2726646&amp;isFromPublicArea=True&amp;isModal=False</t>
  </si>
  <si>
    <t>PRESTAR SUS SERVICIOS COMO AUXILIAR DE APOYO ADMINISTRATIVO AL ÁREA DE GESTIÓN DEL DESARROLLO LOCAL EN LA ALCALDÍA LOCAL DE SUMAPAZ</t>
  </si>
  <si>
    <t>LINA MARCELA SALAZAR BERMUDEZ</t>
  </si>
  <si>
    <t>limarsabe@gmail.com</t>
  </si>
  <si>
    <t>KR 84 6031 SUR AP 1004</t>
  </si>
  <si>
    <t>Bachiller académico
con énfasis en Humanidades. TOTAL, EXPERIENCIA: ONCE (11)
AÑOS, SIETE (7) MESES Y CINCO (5)
DÍAS.</t>
  </si>
  <si>
    <t>FDRS-CD-093-2022</t>
  </si>
  <si>
    <t>CPS-093-2022</t>
  </si>
  <si>
    <t>https://community.secop.gov.co/Public/Tendering/OpportunityDetail/Index?noticeUID=CO1.NTC.2714375&amp;isFromPublicArea=True&amp;isModal=False</t>
  </si>
  <si>
    <t>PRESTAR LOS SERVICIOS COMO AUXILIAR ADMINISTRATIVO EN LA GESTIÓN DE INFRAESTRUCTURA EN LA ALCALDÍA LOCAL DE SUMAPAZ</t>
  </si>
  <si>
    <t>MAYRA ALEJANDRA OVIEDO RODRÍGUEZ</t>
  </si>
  <si>
    <t>mairis.8711@hotmail.com</t>
  </si>
  <si>
    <t>24 A 56-35</t>
  </si>
  <si>
    <t>Bachiller
Técnico Comercial. EXPERIENCIA TOTAL: 2 AÑOS, 9 MESES, 20
DÍAS</t>
  </si>
  <si>
    <t>FDRS-094-2022</t>
  </si>
  <si>
    <t>CPS-094-2022</t>
  </si>
  <si>
    <t>https://community.secop.gov.co/Public/Tendering/OpportunityDetail/Index?noticeUID=CO1.NTC.2755017&amp;isFromPublicArea=True&amp;isModal=False</t>
  </si>
  <si>
    <t>LINA</t>
  </si>
  <si>
    <t>PRESTAR LOS SERVICIOS PROFESIONALES PARA APOYAR LA EJECUCIÓN DE LA META DE BENEFICIAR A 150 PERSONAS A TRAVÉS DE LA ATENCIÓN Y SEGUIMIENTO A LAS SOLICITUDES DE LEGALIZACIÓN DE PREDIOS Y CREACIÓN DE ES</t>
  </si>
  <si>
    <t>PRESTAR LOS SERVICIOS PROFESIONALES PARA APOYAR LA EJECUCIÓN DE LA META DE BENEFICIAR A 150 PERSONAS A TRAVÉS DE LA ATENCIÓN Y SEGUIMIENTO A LAS SOLICITUDES DE LEGALIZACIÓN DE PREDIOS Y CREACIÓN DE ESTRATEGIAS PARA EL FORTALECIMIENTOS DE LOS MECANISMOS DE JUSTICIA COMUNITARIA DE LA ALCALDÍA LOCAL DE SUMAPAZ</t>
  </si>
  <si>
    <t>JHON EDISSON PARDO HERREÑO</t>
  </si>
  <si>
    <t>jhonpardoh@gmail.com</t>
  </si>
  <si>
    <t xml:space="preserve">Cll 11 D N 81 D bis - 20
</t>
  </si>
  <si>
    <t>ABOGADO. 3 AÑOS, 11 MESES Y 17 DÍAS DE EXPERIENCIA</t>
  </si>
  <si>
    <t>FDRS-CD-095-2022</t>
  </si>
  <si>
    <t>CPS-095-2022</t>
  </si>
  <si>
    <t>https://community.secop.gov.co/Public/Tendering/OpportunityDetail/Index?noticeUID=CO1.NTC.2712183&amp;isFromPublicArea=True&amp;isModal=False</t>
  </si>
  <si>
    <t>PRESTAR LOS SERVICIOS PROFESIONALES PARA APOYAR LA PLANEACIÓN, SEGUIMIENTO, EJECUCIÓN Y CONTROL DE LAS ACTIVIDADES AGROPECUARIAS ENFOCADAS A PROMOVER EL DESARROLLO RURAL SOSTENIBLE, EN LA LOCALIDAD DE</t>
  </si>
  <si>
    <t>PRESTAR LOS SERVICIOS PROFESIONALES PARA APOYAR LA PLANEACIÓN, SEGUIMIENTO, EJECUCIÓN Y CONTROL DE LAS ACTIVIDADES AGROPECUARIAS ENFOCADAS A PROMOVER EL DESARROLLO RURAL SOSTENIBLE, EN LA LOCALIDAD DE SUMAPAZ</t>
  </si>
  <si>
    <t>GUILLERMO ENRIQUE MONTAÑO CALDERÓN</t>
  </si>
  <si>
    <t>pachanga3216@yahoo.com</t>
  </si>
  <si>
    <t>carrear 73 b bis No 26 37 sur bloque 7 Apto 201</t>
  </si>
  <si>
    <t>Ingeniero Agrónomo. TOTAL EXPERIENCIA: 2 AÑOS, 7 MESES, 7
DÍAS</t>
  </si>
  <si>
    <t>FDRS-CD-096-2022</t>
  </si>
  <si>
    <t>CPS-096-2022</t>
  </si>
  <si>
    <t>https://community.secop.gov.co/Public/Tendering/OpportunityDetail/Index?noticeUID=CO1.NTC.2714707&amp;isFromPublicArea=True&amp;isModal=False</t>
  </si>
  <si>
    <t>PRESTAR SUS SERVICIOS PROFESIONALES PARA APOYAR AL EQUIPO DE PRENSA Y COMUNICACIONES DE LA ALCALDÍA LOCAL EN LA CREACIÓN, REALIZACIÓN, PRODUCCIÓN Y EDICIÓN DE VIDEOS, ASÍ COMO EL REGISTRO, EDICIÓN</t>
  </si>
  <si>
    <t>PRESTAR SUS SERVICIOS PROFESIONALES PARA APOYAR AL EQUIPO DE PRENSA Y COMUNICACIONES DE LA ALCALDÍA LOCAL EN LA CREACIÓN, REALIZACIÓN, PRODUCCIÓN Y EDICIÓN DE VIDEOS, ASÍ COMO EL REGISTRO, EDICIÓN Y LA PRESENTACIÓN DE FOTOGRAFÍAS DE LOS ACONTECIMIENTOS, HECHOS Y EVENTOS EXTERNOS E INTERNOS DE LA ALCALDÍA LOCAL, PARA SER UTILIZADOS COMO INSUMOS DE COMUNICACIÓN EN LOS MEDIOS, ESPECIALMENTE ESCRITOS, DIGITALES Y AUDIOVISUALES</t>
  </si>
  <si>
    <t>LUIS ANGEL ARROYAVE VILARO 
CEDIDO A
MARIA LUCIA MONCAYO AGUDELO</t>
  </si>
  <si>
    <t>81715533
/
37578805</t>
  </si>
  <si>
    <t>8
/
8</t>
  </si>
  <si>
    <t>luis_arroyave@hotmail.com</t>
  </si>
  <si>
    <t xml:space="preserve">calle 135a 53b 31
DIAGONAL 40A N 9-81 </t>
  </si>
  <si>
    <t>Nivel Academico: Profesion(Es): Profesional En Dirección De Cine,
Radio Y Televisión, Comunicación Audiovisual, Comunicación So-
cial, Comunicador Social Y Periodista, Periodismo,Profesional En
Cine Y Television, Profesional Universitario En Fotografía Para Me-
dios;
Observacion(Es): Tí
tulo de Profesional con núcleo básico conoci-
miento – NBC artes plásticas, visuales y afines y comunicación so-
cial, periodismo y afines, establecidas en el Sistema Nacional de
Información de la Educación Superior -SNIES: fotografia, fotograf ́
ia ́
y comunicación visual, comunicación social y periodismo, comuni-
cación audiovisual y multimedial, comunicación social y medios,
dirección y producción de radio y televisión, narrativas digitales, comunicación y entretenimiento digital, comunicación digital; área
del conocimiento Ingenieria de Sistemas, Telem ́ á
tica y Afines.  Mínimo dos años de experiencia profesional relacionada con el
objeto contractual.</t>
  </si>
  <si>
    <t>FDRS-CD-097-2022</t>
  </si>
  <si>
    <t>CPS-097-2022</t>
  </si>
  <si>
    <t>https://community.secop.gov.co/Public/Tendering/OpportunityDetail/Index?noticeUID=CO1.NTC.2733884&amp;isFromPublicArea=True&amp;isModal=False</t>
  </si>
  <si>
    <t>STEVEN</t>
  </si>
  <si>
    <t>PRESTAR LOS SERVICIOS ADMINISTRATIVOS PARA APOYAR LAS LABORES DE OFICIOS VARIOS Y DE NOTIFICACIÓN PARA LA CUENCA DEL RIO BLANCO, DE LA ALCALDÍA LOCAL DE SUMAPAZ</t>
  </si>
  <si>
    <t>IVAN DARIO CHINGATE MICAN</t>
  </si>
  <si>
    <t>ivancho-80@hotmail.com</t>
  </si>
  <si>
    <t xml:space="preserve">Vereda betania </t>
  </si>
  <si>
    <t>ANIBAL MORALES VEGA</t>
  </si>
  <si>
    <t xml:space="preserve">Titulo Bachiller. Mas de tres (3) años de experiencia laboral </t>
  </si>
  <si>
    <t>FDRS-CD-098-2022</t>
  </si>
  <si>
    <t>CPS-098-2022</t>
  </si>
  <si>
    <t>https://community.secop.gov.co/Public/Tendering/OpportunityDetail/Index?noticeUID=CO1.NTC.2724478&amp;isFromPublicArea=True&amp;isModal=False</t>
  </si>
  <si>
    <t>PRESTAR LOS SERVICIOS PROFESIONALES COMO ABOGADO (A) DE APOYO AL ÁREA DE GESTIÓN POLICIVA- JURÍDICA DE LA ALCALDÍA LOCAL DE SUMAPAZ</t>
  </si>
  <si>
    <t>ELZON FERNEY DELGADO MORALES</t>
  </si>
  <si>
    <t>ferzon911@gmail.com</t>
  </si>
  <si>
    <t>Título profesional en Derecho. con tarjeta profesional vigente. Mas de tres (3) años de experiencia profesional.</t>
  </si>
  <si>
    <t>FDRS-CD-099-2022</t>
  </si>
  <si>
    <t>CPS-099-2022</t>
  </si>
  <si>
    <t>https://community.secop.gov.co/Public/Tendering/OpportunityDetail/Index?noticeUID=CO1.NTC.2710089&amp;isFromPublicArea=True&amp;isModal=False</t>
  </si>
  <si>
    <t>PRESTAR LOS SERVICIOS PROFESIONALES ESPECIALIZADOS PARA APOYAR EL PROCESO DE PLANEACIÓN Y SEGUIMIENTO DE LOS PLANES, PROGRAMAS Y PROYECTOS DE INVERSIÓN DEL FONDO DE DESARROLLO RURAL DE SUMAPAZ</t>
  </si>
  <si>
    <t>lagaleanoe@unal.edu.co</t>
  </si>
  <si>
    <t>Calle 21 No 6-13</t>
  </si>
  <si>
    <t xml:space="preserve">1.	Apoyar, orientar, y evaluar técnicamente las gestiones de los profesionales que realizan la formulación y seguimiento de planes, programas y proyectos que componen el Plan de Desarrollo local, así como en la elaboración y revisión de documentos, informes y demás acciones requeridas para la adecuada gestión. 
2.	Apoyar el seguimiento a la ejecución de los contratos (Apoyo a la supervisión, revisión de informes, modificaciones contractuales, programación PAC), que le sean asignados. 
3.	Asistir, a las reuniones, comités y capacitaciones, entre otros, representar a la Administración en los espacios requeridos y hacer parte de los comités que le sean designados. 
4.	Apoyar la verificación técnica, administrativa, y financiera de contratos de vigencias anteriores que se le asignen y que se encuentren en proceso de terminación para su respectiva liquidación. 
5.	Brindar apoyo en la elaboración de informes, respuestas a derechos de petición y demás requerimientos, solicitados por los órganos de control, entidades y comunidad en general, de conformidad con la normatividad vigente y dentro de los plazos y términos establecidos por la ley. 
6.	Las demás que demande la administración local que corresponda a la naturaleza del contrato y que sean necesarias para la consecución del fin del objeto contractual.
</t>
  </si>
  <si>
    <t>Administrador
público de la Escuela Superior de
Administración Pública. Historiador de
la Universidad Nacional de Colombia. Magíster en
Derecho Ambiental y Políticas Públicas de La
Universidad Federal de ”Amapá” de Brasil. TOTAL EXPERIENCIA ACREDITADA: Tres
(3) años, dos (2) meses y diecisiete (17) días</t>
  </si>
  <si>
    <t>FDRS-CD-100-2022</t>
  </si>
  <si>
    <t>CPS-100-2022</t>
  </si>
  <si>
    <t>https://community.secop.gov.co/Public/Tendering/OpportunityDetail/Index?noticeUID=CO1.NTC.2712076&amp;isFromPublicArea=True&amp;isModal=False</t>
  </si>
  <si>
    <t>O23011601060000001643</t>
  </si>
  <si>
    <t>PRESTAR LOS SERVICIOS PROFESIONALES AL ÁREA DE GESTIÓN DE DESARROLLO LOCAL PARA APOYAR LA PLANEACIÓN, EJECUCIÓN Y SEGUIMIENTO A LOS PROYECTOS DE INVERSIÓN QUE LE SEAN DESIGNADOS</t>
  </si>
  <si>
    <t>MARIA CAMILA NIEVES PARRA</t>
  </si>
  <si>
    <t>mariacnievesp@gmail.com</t>
  </si>
  <si>
    <t>KR 68H N21 A 11 SUR</t>
  </si>
  <si>
    <t xml:space="preserve">SUSPENDIDO 25/02/2022
LICENCIA DE MATERNIDAD 123 DÍAS </t>
  </si>
  <si>
    <t xml:space="preserve">CIENCIA POLÍTICA. ADMINISTRACION PUBLICA. ESPECIALIZACIÓN DE PROYECTOS DE DESARROLLO. 5 AÑOS Y 3 MESES DE EXPERIENCIA. </t>
  </si>
  <si>
    <t>FDRS-CD-101-2022</t>
  </si>
  <si>
    <t>CPS-101-2022</t>
  </si>
  <si>
    <t>https://community.secop.gov.co/Public/Tendering/OpportunityDetail/Index?noticeUID=CO1.NTC.2756078&amp;isFromPublicArea=True&amp;isModal=False</t>
  </si>
  <si>
    <t>PRESTAR LOS SERVICIOS PROFESIONALES COMO ABOGADO (A) DE APOYO AL ÁREA DE GESTIÓN POLICIVA-JURÍDICA DE LA ALCALDÍA LOCAL DE SUMAPAZ</t>
  </si>
  <si>
    <t>DUVAN HERNAN HERNANDEZ TORRES</t>
  </si>
  <si>
    <t>duvanht46@hotmail.com</t>
  </si>
  <si>
    <t>Vereda Lagunitas</t>
  </si>
  <si>
    <t xml:space="preserve">1.	Brindar apoyo, conceptuar, proyectar, estudiar y evaluar los asuntos de competencia del Área de Gestión Policiva de la Alcaldía local de Sumapaz, de acuerdo con las pautas y lineamientos del nivel central. 
2.	Apoyar al Alcalde Local, en la práctica de diligencias comisionadas en los Despachos Comisorios, por las autoridades judiciales que se radiquen en la alcaldía. 
3.	Elaborar estrategias y adelantar actividades en el territorio para el fortalecimiento de los mecanismos de justicia comunitaria en el ámbito familiar y comunitario. 
4.	Previa delegación, participar en las reuniones, las mesas de trabajo, los eventos y/o actividades en las que se aborde el tema de justicia comunitaria, justicia en equidad y justicia de paz, convocadas por las diferentes entidades y sectores. 
5.	Apoyar al área de gestión policivo-jurídica, en la proyección y elaboración de documentos e informes solicitados por los entes de control, entidades públicas y/o privadas, de conformidad con la normatividad existente para la materia y dentro de los plazos y términos establecidos por la misma 
6.	Tramitar y proyectar las respuestas a las acciones de Tutela, Derechos de petición, Memorandos, Proposiciones y demás requerimientos sobre asuntos de competencia del Área de Gestión Policivo-Jurídica de la Alcaldía local de Sumapaz. 
7.	Las demás que le sean asignadas por la supervisión y que estén relacionadas con el objeto del presente contrato.
</t>
  </si>
  <si>
    <t>Abogado de la Universidad La Gran Colombia. Sin experiencia</t>
  </si>
  <si>
    <t>FDRS-CD-102-2022</t>
  </si>
  <si>
    <t>CPS-102-2022</t>
  </si>
  <si>
    <t>https://community.secop.gov.co/Public/Tendering/OpportunityDetail/Index?noticeUID=CO1.NTC.2715614&amp;isFromPublicArea=True&amp;isModal=False</t>
  </si>
  <si>
    <t>PRESTAR LOS SERVICIOS PROFESIONALES PARA APOYAR LA GESTIÓN PARA EL FORTALECIMIENTO DEL SERVICIO DE ASISTENCIA TÉCNICA AGROPECUARIA DE LA LOCALIDAD DE SUMAPAZ</t>
  </si>
  <si>
    <t>LUIS MIGUEL CABRERA ORTEGA</t>
  </si>
  <si>
    <t>luismiguelcabrera.91@gmail.com</t>
  </si>
  <si>
    <t>Calle 9c bis No 68g-29</t>
  </si>
  <si>
    <t>Administrador de
Empresas Agropecuarias. EXPERIENCIA TOTAL: 2 AÑOS, 6 MESES, 28
DÍAS</t>
  </si>
  <si>
    <t>FDRS-CD-103-2022</t>
  </si>
  <si>
    <t>CPS-103-2022</t>
  </si>
  <si>
    <t>https://community.secop.gov.co/Public/Tendering/OpportunityDetail/Index?noticeUID=CO1.NTC.2724779&amp;isFromPublicArea=True&amp;isModal=False</t>
  </si>
  <si>
    <t>PRESTAR SUS SERVICIOS PROFESIONALES ESPECIALIZADOS DE APOYO AL ÁREA DE GESTIÓN DE DESARROLLO LOCAL, PARA LA EJECUCIÓN DE LOS PROYECTOS DE INVERSIÓN DEL FONDO DE DESARROLLO LOCAL DE SUMAPAZ</t>
  </si>
  <si>
    <t>JOSE ANDRES CAMELO ORTÍZ</t>
  </si>
  <si>
    <t>zitrolemac@hotmail.com</t>
  </si>
  <si>
    <t>CALLE 16 1 67</t>
  </si>
  <si>
    <t>Administrador de Empresas. Especialista en Gerencia de Negocios
Internacionales de la Universidad Jorge Tadeo
Lozano. EXPERIENCIA TOTAL: 2 AÑOS, 8 MESES, 26
DÍAS</t>
  </si>
  <si>
    <t>FDRS-CD-104-2022</t>
  </si>
  <si>
    <t>CPS-104-2022</t>
  </si>
  <si>
    <t>https://community.secop.gov.co/Public/Tendering/OpportunityDetail/Index?noticeUID=CO1.NTC.2714790&amp;isFromPublicArea=True&amp;isModal=False</t>
  </si>
  <si>
    <t>PRESTAR LOS SERVICIOS PROFESIONALES DE ACOMPAÑAMIENTO PSICOSOCIAL PARA APOYAR LA EJECUCIÓN DE LA META ATENDER A 200 PERSONAS EN ESTRATEGIAS DE ACCESO A LA JUSTICIA INTEGRAL EN LA LOCALIDAD DE SUMAPAZ</t>
  </si>
  <si>
    <t>KAREN NAYIBE MARTINEZ MOLINA</t>
  </si>
  <si>
    <t>karen10martinez@outlook.com</t>
  </si>
  <si>
    <t>Vereda Auras</t>
  </si>
  <si>
    <t>PSICOLOGA. 2 AÑOS, 2 MESES Y 14 DIAS DE EXPERIENCIA</t>
  </si>
  <si>
    <t>FDRS-CD-105-2022</t>
  </si>
  <si>
    <t>CPS-105-2022</t>
  </si>
  <si>
    <t>https://community.secop.gov.co/Public/Tendering/OpportunityDetail/Index?noticeUID=CO1.NTC.2756397&amp;isFromPublicArea=True&amp;isModal=False</t>
  </si>
  <si>
    <t>MARGARITA</t>
  </si>
  <si>
    <t>MILTON DAVID BECERRA RAMIREZ</t>
  </si>
  <si>
    <t>mbecerra28@gmail.com</t>
  </si>
  <si>
    <t xml:space="preserve">cr 69 64 h 24 bogota </t>
  </si>
  <si>
    <t>ABOGADO. ESPECIALIZACION EN DERECHO ADMINISTRATIVO Y CONSTITUCIONAL.
MAESTRIA EN DERECHOS HUMANOS Y DERECHO INTERNACIONAL HUMANITARIO. 10 AÑOS Y 3 MESES DE EXPERIENCIA</t>
  </si>
  <si>
    <t>FDRS-CD-106-2022</t>
  </si>
  <si>
    <t>CPS-106-2022</t>
  </si>
  <si>
    <t>https://community.secop.gov.co/Public/Tendering/OpportunityDetail/Index?noticeUID=CO1.NTC.2756246&amp;isFromPublicArea=True&amp;isModal=False</t>
  </si>
  <si>
    <t>PRESTAR LOS SERVICIOS COMO AUXILIAR ADMINISTRATIVA EN LA CORREGIDURÍA DE BETANIA</t>
  </si>
  <si>
    <t>DIANA LUCIA RAMIREZ MUÑOZ</t>
  </si>
  <si>
    <t>melisyenger@gmail.com</t>
  </si>
  <si>
    <t>Vereda El Raizal</t>
  </si>
  <si>
    <t>Titulo Bachiller. Mas de tres (3) años de experiencia laboral certificada</t>
  </si>
  <si>
    <t>FDRS-CD-107-2022</t>
  </si>
  <si>
    <t>CPS-107-2022</t>
  </si>
  <si>
    <t>https://community.secop.gov.co/Public/Tendering/OpportunityDetail/Index?noticeUID=CO1.NTC.2763803&amp;isFromPublicArea=True&amp;isModal=False</t>
  </si>
  <si>
    <t>PRESTAR LOS SERVICIOS PROFESIONALES PARA APOYAR LA ADMINISTRACIÓN Y OPERACIÓN DE LOS CENTROS DE CONECTIVIDAD CAMPESINA DE LA LOCALIDAD DE SUMAPAZ</t>
  </si>
  <si>
    <t>claracabrera77@gmail.com</t>
  </si>
  <si>
    <t>CALLE 1H No 23A-05</t>
  </si>
  <si>
    <t xml:space="preserve">INGENIERA DE SISTEMAS CON DOS AÑOS Y TRES MESES DE EXPERIENCIA. </t>
  </si>
  <si>
    <t>FDRS-CD-108-2022</t>
  </si>
  <si>
    <t>CPS-108-2022</t>
  </si>
  <si>
    <t>https://community.secop.gov.co/Public/Tendering/OpportunityDetail/Index?noticeUID=CO1.NTC.2724677&amp;isFromPublicArea=True&amp;isModal=False</t>
  </si>
  <si>
    <t>PRESTAR LOS SERVICIOS PROFESIONALES AL ÁREA DE GESTIÓN DE DESARROLLO LOCAL PARA APOYAR LA PLANEACIÓN, EJECUCIÓN Y SEGUIMIENTO DE LOS PROYECTOS DE INVERSIÓN RELACIONADOS CON LAS OBRAS DE MITIGACIÓN A D</t>
  </si>
  <si>
    <t>PRESTAR LOS SERVICIOS PROFESIONALES AL ÁREA DE GESTIÓN DE DESARROLLO LOCAL PARA APOYAR LA PLANEACIÓN, EJECUCIÓN Y SEGUIMIENTO DE LOS PROYECTOS DE INVERSIÓN RELACIONADOS CON LAS OBRAS DE MITIGACIÓN A DESARROLLAR POR EL FDRS</t>
  </si>
  <si>
    <t>JUAN DAVID CORTES GOMEZ</t>
  </si>
  <si>
    <t>jmanriquecortes@hotmail.com</t>
  </si>
  <si>
    <t>CALLE 48 AS No 79F-14</t>
  </si>
  <si>
    <t xml:space="preserve">TITULO PROFESIONAL EN INGENIERIA CIVIL CON TARJETA PROFESIONAL VIGENTE MAS DE 3 AÑOS DE EXPERIENCIA </t>
  </si>
  <si>
    <t>FDRS-CD-109-2022</t>
  </si>
  <si>
    <t>CPS-109-2022</t>
  </si>
  <si>
    <t>https://community.secop.gov.co/Public/Tendering/OpportunityDetail/Index?noticeUID=CO1.NTC.2724539&amp;isFromPublicArea=True&amp;isModal=False</t>
  </si>
  <si>
    <t xml:space="preserve">SAMANTHA GOMEZ GARZON </t>
  </si>
  <si>
    <t>samgomezg@gmail.com</t>
  </si>
  <si>
    <t>Kr 8F No 165 - 45 APT 213</t>
  </si>
  <si>
    <t>WILLIAM ANDRÉS HERRERA PABÓN</t>
  </si>
  <si>
    <t xml:space="preserve">Ingeniera Ambiental de la
Universidad Distrital Francisco José de
Caldas. TOTAL EXPERIENCIA: DOS (2) AÑOS Y
DOS (2) DÍAS </t>
  </si>
  <si>
    <t>FDRS-CD-110-2022</t>
  </si>
  <si>
    <t>CPS-110-2022</t>
  </si>
  <si>
    <t>https://community.secop.gov.co/Public/Tendering/OpportunityDetail/Index?noticeUID=CO1.NTC.2739041&amp;isFromPublicArea=True&amp;isModal=False</t>
  </si>
  <si>
    <t>PRESTAR SUS SERVICIOS PROFESIONALES DE APOYO ADMINISTRATIVO AL ÁREA DE GESTIÓN DEL DESARROLLO LOCAL, DEL FONDO DE DESARROLLO RURAL DE SUMAPAZ</t>
  </si>
  <si>
    <t>JUDITH GIOVANNA FLOREZ CABALLERO</t>
  </si>
  <si>
    <t>Admon7@gmail.com</t>
  </si>
  <si>
    <t>Cra 147 No 145-60 casa 129</t>
  </si>
  <si>
    <t>ADMINISTRACION DE EMPRESAS. 13 AÑOS Y 2 MESES DE EXPERIENCIA.</t>
  </si>
  <si>
    <t>68469 Quedo registrado en sipse con el No. de contrato 155</t>
  </si>
  <si>
    <t>FDRS-CD-111-2022</t>
  </si>
  <si>
    <t>CPS-111-2022</t>
  </si>
  <si>
    <t>https://community.secop.gov.co/Public/Tendering/OpportunityDetail/Index?noticeUID=CO1.NTC.2735200&amp;isFromPublicArea=True&amp;isModal=False</t>
  </si>
  <si>
    <t xml:space="preserve">BRAYAN ANDRES ROMERO ROMERO </t>
  </si>
  <si>
    <t>br1007395591@gmail.com</t>
  </si>
  <si>
    <t>TRANS 70 G No 63-52 SUR TORRE 1 APTO 401</t>
  </si>
  <si>
    <t>* Desde el ocho (08) de julio de 2022 hasta el veintiocho (28) de agosto de 2022</t>
  </si>
  <si>
    <t xml:space="preserve"> Bachiller Técnico Comercial. TOTAL, EXPERIENCIA: TRES (3) AÑOS, Y
DOCE (12) DÍAS</t>
  </si>
  <si>
    <t>FDRS-CD-112-2022</t>
  </si>
  <si>
    <t>CPS-112-2022</t>
  </si>
  <si>
    <t>https://community.secop.gov.co/Public/Tendering/OpportunityDetail/Index?noticeUID=CO1.NTC.2734681&amp;isFromPublicArea=True&amp;isModal=False</t>
  </si>
  <si>
    <t>PRESTAR LOS SERVICIOS PROFESIONALES PARA ORIENTAR JURÍDICAMENTE A LAS VÍCTIMAS DEL CONFLICTO ARMADO DE LA LOCALIDAD DE SUMAPAZ EN EL MARCO DEL SIVJRNR</t>
  </si>
  <si>
    <t>CARLOS ANDRES AMEZQUITA ANGULO</t>
  </si>
  <si>
    <t>andrez.k92@hotmail.com</t>
  </si>
  <si>
    <t>cra 81C No 11D-38</t>
  </si>
  <si>
    <t xml:space="preserve">ABOGADO. 2 AÑOS, 8 MESES Y 18 DÍAS DE EXPERIENCIA </t>
  </si>
  <si>
    <t>FDRS-CD-113-2022</t>
  </si>
  <si>
    <t>CPS-113-2022</t>
  </si>
  <si>
    <t>https://community.secop.gov.co/Public/Tendering/OpportunityDetail/Index?noticeUID=CO1.NTC.2734608&amp;isFromPublicArea=True&amp;isModal=False</t>
  </si>
  <si>
    <t>PRESTAR SUS SERVICIOS DE APOYO LOGÍSTICO Y OPERATIVO PARA LA ALCALDÍA LOCAL DE SUMAPAZ</t>
  </si>
  <si>
    <t>ENRIQUE HUERTAS</t>
  </si>
  <si>
    <t>huertasenrique256@hotmail.com</t>
  </si>
  <si>
    <t>CALLE 69B SUR No  63A-16</t>
  </si>
  <si>
    <t>Bachiller
Académico del Instituto André Michelín. TOTAL EXPERIENCIA PROFESIONAL:
CUATRO (4) AÑOS, DIEZ (10) MESES Y
VEINTISIETE (27) DÍAS.</t>
  </si>
  <si>
    <t>FDRS-CD-114-2022</t>
  </si>
  <si>
    <t>CPS-114-2022</t>
  </si>
  <si>
    <t>https://community.secop.gov.co/Public/Tendering/OpportunityDetail/Index?noticeUID=CO1.NTC.2734884&amp;isFromPublicArea=True&amp;isModal=False</t>
  </si>
  <si>
    <t>O23011602370000001668</t>
  </si>
  <si>
    <t>PRESTAR LOS SERVICIOS PROFESIONALES PARA APOYAR LA PLANEACIÓN, SEGUIMIENTO, EJECUCIÓN Y CONTROL A NIVEL AMBIENTAL DE LOS PROYECTOS DE INVERSIÓN QUE LE SEAN DESIGNADOS</t>
  </si>
  <si>
    <t xml:space="preserve">LILIANA MARCELA MEDINA CHAVARRO </t>
  </si>
  <si>
    <t>lilimarm8709@gmail.com</t>
  </si>
  <si>
    <t>KR 2 ESTE 14 66</t>
  </si>
  <si>
    <t>INGENIERA QUIMICA. TRES AÑOS Y TRES MESES DE EXPERIENCIA</t>
  </si>
  <si>
    <t>Provisión y mejoramiento de servicios públicos</t>
  </si>
  <si>
    <t>FDRS-CD-115-2022</t>
  </si>
  <si>
    <t>CPS-115-2022</t>
  </si>
  <si>
    <t>https://community.secop.gov.co/Public/Tendering/OpportunityDetail/Index?noticeUID=CO1.NTC.2737130&amp;isFromPublicArea=True&amp;isModal=False</t>
  </si>
  <si>
    <t>PRESTAR LOS SERVICIOS ADMINISTRATIVOS PARA APOYAR LAS LABORES DE OFICIOS VARIOS Y DE NOTIFICACIÓN PARA LA CUENCA DEL RIO SUMAPAZ, DE LA ALCALDÍA LOCAL DE SUMAPAZ</t>
  </si>
  <si>
    <t>JESUS ARVEY HENAO POLO</t>
  </si>
  <si>
    <t>henaopolo18@gmail.com</t>
  </si>
  <si>
    <t xml:space="preserve">Vereda Tunal Alto </t>
  </si>
  <si>
    <t>BACHILLER CON 4 AÑOS Y 7 MESES DE EXPERIENCIA.</t>
  </si>
  <si>
    <t>FDRS-CD-116-2022</t>
  </si>
  <si>
    <t>CPS-116-2022</t>
  </si>
  <si>
    <t>https://community.secop.gov.co/Public/Tendering/OpportunityDetail/Index?noticeUID=CO1.NTC.2786670&amp;isFromPublicArea=True&amp;isModal=False</t>
  </si>
  <si>
    <t>PRESTAR SUS SERVICIOS COMO TÉCNICO PARA APOYAR Y DAR SOPORTE AL ADMINISTRADOR Y USUARIO FINAL DE LA RED DE SISTEMAS Y TECNOLOGÍA E INFORMACIÓN DE LA ALCALDÍA LOCAL</t>
  </si>
  <si>
    <t>REYNALDO RUBIO GALVIS</t>
  </si>
  <si>
    <t>reynaldo138@hotmail.com</t>
  </si>
  <si>
    <t>Calle 68 A bis No 98-09</t>
  </si>
  <si>
    <t xml:space="preserve">TECNOLOGIA EN INGENIERIA ELECTRONICA DIGITAL. TRES AÑOS Y 11 MESES DE EXPERIENCIA. </t>
  </si>
  <si>
    <t>FDRS-CD-117-2022</t>
  </si>
  <si>
    <t>CPS-117-2022</t>
  </si>
  <si>
    <t>https://community.secop.gov.co/Public/Tendering/OpportunityDetail/Index?noticeUID=CO1.NTC.2735842&amp;isFromPublicArea=True&amp;isModal=False</t>
  </si>
  <si>
    <t>PRESTAR LOS SERVICIOS PROFESIONALES APOYAR LA FORMULACIÓN, EJECUCIÓN, SEGUIMIENTO Y MEJORA CONTINUA DE LAS HERRAMIENTAS QUE CONFORMAN LA GESTIÓN AMBIENTAL INSTITUCIONAL DE LA ALCALDÍA LOCAL</t>
  </si>
  <si>
    <t>alexanrippe@gmail.com</t>
  </si>
  <si>
    <t>Calle 169 No 16C-10, Arcadia 1, IN 1, AP 204</t>
  </si>
  <si>
    <t xml:space="preserve">Ingeniera Sanitaria. TOTAL EXPERIENCIA: 1 AÑO, SEIS MESES,
TREINTA DIAS </t>
  </si>
  <si>
    <t>FDRS-CD-118-2022</t>
  </si>
  <si>
    <t>CPS-118-2022</t>
  </si>
  <si>
    <t>https://community.secop.gov.co/Public/Tendering/OpportunityDetail/Index?noticeUID=CO1.NTC.2739684&amp;isFromPublicArea=True&amp;isModal=False</t>
  </si>
  <si>
    <t>PRESTAR SUS SERVICIOS COMO AUXILIAR ADMINISTRATIVO EN LA GESTIÓN DE PRENSA Y COMUNICACIONES DE LA ALCALDÍA LOCAL DE SUMAPAZ</t>
  </si>
  <si>
    <t xml:space="preserve">JHONATAN ALVAREZ MORA </t>
  </si>
  <si>
    <t>jonathanjamp3@gmail.com</t>
  </si>
  <si>
    <t>calle 6b 80g 95 t2 ap1205</t>
  </si>
  <si>
    <t>Bachiller
Académico del Colegio Municipal Francisco
de Paula Santander. TOTAL DE EXPERIENCIA: CUATRO (4)
AÑOS, TRES (3) MESES Y CINCO (5) DÍAS.</t>
  </si>
  <si>
    <t>FDRS-CD-119-2022</t>
  </si>
  <si>
    <t>CPS-119-2022</t>
  </si>
  <si>
    <t>https://community.secop.gov.co/Public/Tendering/OpportunityDetail/Index?noticeUID=CO1.NTC.2739703&amp;isFromPublicArea=True&amp;isModal=False</t>
  </si>
  <si>
    <t>PRESTAR LOS SERVICIOS PROFESIONALES ESPECIALIZADOS PARA GESTIONAR LOS PROYECTOS DE INVERSIÓN DE INFRAESTRUCTURA VIAL, EN LA CUENCA DEL RÍO BLANCO DE LA LOCALIDAD</t>
  </si>
  <si>
    <t>ingenieros2linea@gmail.com</t>
  </si>
  <si>
    <t>Carrera 84b N 145b 45</t>
  </si>
  <si>
    <t>Ingeniero Civil
de la Fundación Universitaria Agraria de
Colombia UNIAGRARIA. o Especialista en
Diseño y Construcción de vías y aeropistas, de
La Escuela de Ingenieros Militares. TOTAL EXPERIENCIA: SEIS (06) AÑOS
DIEZ (10) MESES Y DIECISEIS (16) DIAS</t>
  </si>
  <si>
    <t>FDRS-CD-120-2022</t>
  </si>
  <si>
    <t>CPS-120-2022</t>
  </si>
  <si>
    <t>https://community.secop.gov.co/Public/Tendering/OpportunityDetail/Index?noticeUID=CO1.NTC.2756794&amp;isFromPublicArea=True&amp;isModal=False</t>
  </si>
  <si>
    <t>VERONICA LUCIA CASTRO CHIGUAZUQUE</t>
  </si>
  <si>
    <t>veronica.castro374@gmail.com</t>
  </si>
  <si>
    <t>Cra 103b 16b 89</t>
  </si>
  <si>
    <t>Trabajadora Social expedido por la Uniminuto. TOTAL, EXPERIENCIA: DOS (02)
AÑOS, (04) MESES, (03) DÍAS.</t>
  </si>
  <si>
    <t>FDRS-CD-121-2022</t>
  </si>
  <si>
    <t>CPS-121-2022</t>
  </si>
  <si>
    <t>https://community.secop.gov.co/Public/Tendering/OpportunityDetail/Index?noticeUID=CO1.NTC.2756931&amp;isFromPublicArea=True&amp;isModal=False</t>
  </si>
  <si>
    <t>PRESTAR LOS SERVICIOS TÉCNICOS ADMINISTRATIVOS AL ÁREA DE GESTIÓN DE DESARROLLO LOCAL, EN LA GESTIÓN CULTURAL, DE RECREACIÓN Y DEPORTE DE LA LOCALIDAD DE SUMAPAZ</t>
  </si>
  <si>
    <t>DIYER GERARDO PRIETO HURTADO</t>
  </si>
  <si>
    <t>dgprieto9111@gmail.com</t>
  </si>
  <si>
    <t xml:space="preserve">Vereda San Juan </t>
  </si>
  <si>
    <t>Técnico
profesional en administración de
procesos municipales expedida por la
Corporación Unificada Nacional de
Educación Superior. Sin experiencia.</t>
  </si>
  <si>
    <t>FDRS-CD-122-2022</t>
  </si>
  <si>
    <t>CPS-122-2022</t>
  </si>
  <si>
    <t>https://community.secop.gov.co/Public/Tendering/OpportunityDetail/Index?noticeUID=CO1.NTC.2760099&amp;isFromPublicArea=True&amp;isModal=False</t>
  </si>
  <si>
    <t>PRESTAR LOS SERVICIOS COMO AUXILIAR ADMINISTRATIVA EN LA SEDE DE BETANIA</t>
  </si>
  <si>
    <t>LAURA XIMENA RUBIANO CARRILLO</t>
  </si>
  <si>
    <t>ximenarubiano22@hotmail.com</t>
  </si>
  <si>
    <t xml:space="preserve">Carrera 7c No 65-51 sur </t>
  </si>
  <si>
    <t>Bachiller
Técnico Ambiental del Colegio Campestre
Jaime Garzón. TOTAL DE EXPERIENCIA: TRES (3) AÑOS,
DOS (2) MESES Y DIECISÉIS (16) DÍAS</t>
  </si>
  <si>
    <t>FDRS-CD-123-2022</t>
  </si>
  <si>
    <t>CPS-123-2022</t>
  </si>
  <si>
    <t>https://community.secop.gov.co/Public/Tendering/OpportunityDetail/Index?noticeUID=CO1.NTC.2755438&amp;isFromPublicArea=True&amp;isModal=False</t>
  </si>
  <si>
    <t xml:space="preserve">O23011603390000001672 </t>
  </si>
  <si>
    <t>PRESTAR LOS SERVICIOS PROFESIONALES PARA BRINDAR APOYO PSICOSOCIAL Y EMOCIONAL A LAS VÍCTIMAS DEL CONFFLICTO ARMADO DE LA LOCALIDAD DE SUMAPAZ EN EL MARCO DEL SIVJRNR</t>
  </si>
  <si>
    <t>MARIA CAMILA RAMIREZ QUIÑONEZ</t>
  </si>
  <si>
    <t>mramirezq1996@gmail.com</t>
  </si>
  <si>
    <t>Calle 7 No 2-05</t>
  </si>
  <si>
    <t>PSICOLOGA. 2 AÑOS DE EXPERIENCIA.</t>
  </si>
  <si>
    <t>FDRS-CD-124-2022</t>
  </si>
  <si>
    <t>CPS-124-2022</t>
  </si>
  <si>
    <t>https://community.secop.gov.co/Public/Tendering/OpportunityDetail/Index?noticeUID=CO1.NTC.2756453&amp;isFromPublicArea=True&amp;isModal=False</t>
  </si>
  <si>
    <t>PRESTAR LOS SERVICIOS PROFESIONALES JURÍDICOS Y LEGALES AL ÁREA DE GESTIÓN POLICIVA-JURÍDICA DE LA ALCALDÍA LOCAL DE SUMAPAZ</t>
  </si>
  <si>
    <t>SANDRA MILENA MURCIA DURAN
CEDIDO A 
ANITA CUBIDES</t>
  </si>
  <si>
    <t>52790989
39720484</t>
  </si>
  <si>
    <t>6
2</t>
  </si>
  <si>
    <t>21/11/1980
/
29/09/1966</t>
  </si>
  <si>
    <t>ABOGADAMILEKM@GMAIL.COM</t>
  </si>
  <si>
    <t>3204856877
3153344794</t>
  </si>
  <si>
    <t>CRA 65 NO 22 a  43 APTO 104 T2
CL 32 13 52 TO 2 AP 1201</t>
  </si>
  <si>
    <t xml:space="preserve">Abogada de la Fundación
Universidad Autónoma de Colombia. TOTAL EXPERIENCIA: UN (1) AÑO, ONCE
(11) MESES Y NUEVE (9) DÍAS </t>
  </si>
  <si>
    <t>FDRS-CD-125-2022</t>
  </si>
  <si>
    <t>CPS-125-2022</t>
  </si>
  <si>
    <t>https://community.secop.gov.co/Public/Tendering/OpportunityDetail/Index?noticeUID=CO1.NTC.2762500&amp;isFromPublicArea=True&amp;isModal=False</t>
  </si>
  <si>
    <t>EDITH ANGELICA JIMENEZ GONZALEZ.</t>
  </si>
  <si>
    <t>angie03_90@hotmail.com</t>
  </si>
  <si>
    <t>Calle 169a No72-47</t>
  </si>
  <si>
    <t>MAURICIO GONZALEZ LEAL</t>
  </si>
  <si>
    <t xml:space="preserve">MEDICINA VETERINARIA. SIETE MESES DE EXPERIENCIA. </t>
  </si>
  <si>
    <t>FDRS-CD-126-2022</t>
  </si>
  <si>
    <t>CPS-126-2022</t>
  </si>
  <si>
    <t>https://community.secop.gov.co/Public/Tendering/OpportunityDetail/Index?noticeUID=CO1.NTC.2757540&amp;isFromPublicArea=True&amp;isModal=False</t>
  </si>
  <si>
    <t>O23011605570000001672</t>
  </si>
  <si>
    <t>LUIS GABRIEL RINCON RODRIGUEZ</t>
  </si>
  <si>
    <t>luisgrinconoficinajuridica@outlook.es</t>
  </si>
  <si>
    <t>Carrera 2 A No 17 A - 35 Sur int 15 apto 203</t>
  </si>
  <si>
    <t xml:space="preserve">ABOGADO. 4 AÑOS, 10 MESES Y 14 DÍAS </t>
  </si>
  <si>
    <t>FDRS-CD-127-2022</t>
  </si>
  <si>
    <t>CPS-127-2022</t>
  </si>
  <si>
    <t>https://community.secop.gov.co/Public/Tendering/OpportunityDetail/Index?noticeUID=CO1.NTC.2761030&amp;isFromPublicArea=True&amp;isModal=False</t>
  </si>
  <si>
    <t>PRESTAR LOS SERVICIOS COMO AUXILIAR ADMINISTRATIVO PARA EL CENTRO DE DOCUMENTACIÓN E INFORMACIÓN C.D.I. DE LA ALCALDÍA LOCAL DE SUMAPAZ</t>
  </si>
  <si>
    <t>PAULA VALENTINA ARIZA HOLGUÍN</t>
  </si>
  <si>
    <t>CDI / ADMINISTRATIVA</t>
  </si>
  <si>
    <t>pvalentina9924@gmail.com</t>
  </si>
  <si>
    <t>Calle 86 No 95C-16 apto 207</t>
  </si>
  <si>
    <t>BRANDON PARRA RICARDO</t>
  </si>
  <si>
    <t>Bachiller Académico otorgado por el Colegio
Rodolfo Llinás. TOTAL EXPERIENCIA PROFESIONAL:
CUATRO (4) AÑOS, DOS (2) MES Y DIEZ
(10) DÍAS.</t>
  </si>
  <si>
    <t>FDRS-COMODATO-128-2022</t>
  </si>
  <si>
    <t>COMODATO-128-2022</t>
  </si>
  <si>
    <t>https://community.secop.gov.co/Public/Tendering/OpportunityDetail/Index?noticeUID=CO1.NTC.2790125&amp;isFromPublicArea=True&amp;isModal=False</t>
  </si>
  <si>
    <t>COMODATO</t>
  </si>
  <si>
    <t>EL FONDO DE DESARROLLO RURAL DE SUMAPAZ EN CALIDAD DE COMODANTE ENTREGA A LA SECRETARÍA DISTRITAL DE INTEGRACIÓN SOCIAL EN PRÉSTAMO DE USO A TÍTULO GRATUITO Y CON CARGO A RESTITUIR EL BIEN INMUEBLE D</t>
  </si>
  <si>
    <t>EL FONDO DE DESARROLLO RURAL DE SUMAPAZ EN CALIDAD DE COMODANTE ENTREGA A LA SECRETARÍA DISTRITAL DE INTEGRACIÓN SOCIAL EN PRÉSTAMO DE USO A TÍTULO GRATUITO Y CON CARGO A RESTITUIR EL BIEN INMUEBLE DE PROPIEDAD ÚNICA Y EXCLUSIVA DEL FONDO DE DESARROLLO RURAL DE SUMAPAZ, CON DESTINO ÚNICO Y EXCLUSIVO PARA FUNCIONAMIENTO DE LA COMISARIA DE FAMILIA, EL BIEN INMUEBLE UBICADO EN EL LOTE CAMPO DENOMINADO EL EDEN, VEREDA SANTA ROSA, LOCALIDAD DE SUMAPAZ, DONDE FUNCIONA EL CENTRO DE SERVICIOS DE SANTA</t>
  </si>
  <si>
    <t>SECRETARIA DISTRITAL DE INTEGRACIÓN SOCIAL</t>
  </si>
  <si>
    <t>2 2. Jurídica</t>
  </si>
  <si>
    <t>24 24-Otro</t>
  </si>
  <si>
    <t>NIT</t>
  </si>
  <si>
    <t>licitaciones@sdis.gov.co</t>
  </si>
  <si>
    <t>CARRERA 7 No 32-16</t>
  </si>
  <si>
    <t>FUNCIONAMIENTO</t>
  </si>
  <si>
    <t>FDRS-COMODATO-129-2022</t>
  </si>
  <si>
    <t>COMODATO-129-2022</t>
  </si>
  <si>
    <t>https://community.secop.gov.co/Public/Tendering/OpportunityDetail/Index?noticeUID=CO1.NTC.2791121&amp;isFromPublicArea=True&amp;isModal=False</t>
  </si>
  <si>
    <t>EL FONDO DE DESARROLLO RURAL DE SUMAPAZ EN CALIDAD DE COMODANTE ENTREGA A LA SECRETARÍA DISTRITAL DE INTEGRACIÓN SOCIAL EN PRÉSTAMO DE USO A TÍTULO GRATUITO Y CON CARGO A RESTITUIR EL BIEN INMUEBLE DE PROPIEDAD ÚNICA Y EXCLUSIVA DEL FONDO DE DESARROLLO RURAL DE SUMAPAZ, CON DESTINO ÚNICO Y EXCLUSIVO PARA FUNCIONAMIENTO DEL CENTRO FAMILIAR VERDEGAL EL INMUEBLE DENOMINADO CASA DE INTEGRACIÓN, ÁREA DE 900 METROS CUADRADOS</t>
  </si>
  <si>
    <t>FDRS-CD-130-2022</t>
  </si>
  <si>
    <t>CPS-130-2022</t>
  </si>
  <si>
    <t>https://community.secop.gov.co/Public/Tendering/OpportunityDetail/Index?noticeUID=CO1.NTC.2759668&amp;isFromPublicArea=True&amp;isModal=False</t>
  </si>
  <si>
    <t>PRESTAR LOS SERVICIOS PROFESIONALES JURIDICOS PARA APOYAR LOS ASUNTOS PRECONTRACTUALES, CONTRACTUALES Y POSTCONTRACTUALES DEL AREA DE GESTION DE DESARROLLO LOCAL DE LA ALCALDIA LOCAL DE SUMAPAZ</t>
  </si>
  <si>
    <t>LUIS EDUARDO VILLEGAS GIL
CEDIDO A
CAMILO ERNESTO GRANADOS VELASCO</t>
  </si>
  <si>
    <t>9695442 1057546420</t>
  </si>
  <si>
    <t>7
2</t>
  </si>
  <si>
    <t>09/07/1977 / 06/07/1991</t>
  </si>
  <si>
    <t xml:space="preserve">villegas2@yahoo.es
 aguimilo@hotmail.com
</t>
  </si>
  <si>
    <t>3005567778 /
3204926985</t>
  </si>
  <si>
    <t>Calle 25 8A-70 / 
CL  25B No 70 B  50</t>
  </si>
  <si>
    <t xml:space="preserve">Título profesional en Derecho. con tarjeta profesional vigente. 
ABOGADO. ESPECIALIZACION EN DERECHO ADMINISTRATIVO. CON 5 AÑOS Y 11 MESES DE EXPERIENCIA.
</t>
  </si>
  <si>
    <t>FDRS-CD-131-2022</t>
  </si>
  <si>
    <t>CPS-131-2022</t>
  </si>
  <si>
    <t>https://community.secop.gov.co/Public/Tendering/OpportunityDetail/Index?noticeUID=CO1.NTC.2761429&amp;isFromPublicArea=True&amp;isModal=False</t>
  </si>
  <si>
    <t>CINDY GERALDINE GARCIA MORENO</t>
  </si>
  <si>
    <t>cinfer1030@gmail.com</t>
  </si>
  <si>
    <t>Vereda santo domingo</t>
  </si>
  <si>
    <t>BACHILLER CON 4 AÑOS Y 4 MESES DE EXPERIENCIA</t>
  </si>
  <si>
    <t>FDRS-CD-132-2022</t>
  </si>
  <si>
    <t>CPS-132-2022</t>
  </si>
  <si>
    <t>https://community.secop.gov.co/Public/Tendering/OpportunityDetail/Index?noticeUID=CO1.NTC.2786706&amp;isFromPublicArea=True&amp;isModal=False</t>
  </si>
  <si>
    <t>PRESTAR LOS SERVICIOS PROFESIONALES PARA ORIENTAR A LAS VICTIMAS DEL CONFLICTO ARMADO DE LA LOCALIDAD DE SUMAPAZ, EN LA DEFINICION DE ESTRATEGIAS COMERCIALES A IMPLEMENTAR PARA LA ESTRUCTURACION Y PUE</t>
  </si>
  <si>
    <t>PRESTAR LOS SERVICIOS PROFESIONALES PARA ORIENTAR A LAS VICTIMAS DEL CONFLICTO ARMADO DE LA LOCALIDAD DE SUMAPAZ, EN LA DEFINICION DE ESTRATEGIAS COMERCIALES A IMPLEMENTAR PARA LA ESTRUCTURACION Y PUESTA EN MARCHA DE SUS INICIATIVAS PRODUCTIVAS</t>
  </si>
  <si>
    <t>NAKARIT SANCHEZ USEDA</t>
  </si>
  <si>
    <t>nakasanchez01@gmail.com</t>
  </si>
  <si>
    <t>carrera 103b No 82-92</t>
  </si>
  <si>
    <t>PROFESIONAL EN MERCADEO Y PUBLICIDAD. ESPECIALIZACION EN GERENCIA DE MERCADEO. 8 AÑOS Y 6 MESES DE EXPERIENCIA.</t>
  </si>
  <si>
    <t>FDRS-CD-133-2022</t>
  </si>
  <si>
    <t>CPS-133-2022</t>
  </si>
  <si>
    <t>https://community.secop.gov.co/Public/Tendering/OpportunityDetail/Index?noticeUID=CO1.NTC.2771569&amp;isFromPublicArea=True&amp;isModal=False</t>
  </si>
  <si>
    <t>PRESTAR LOS SERVICIOS DE APOYO ADMINISTRATIVO Y TÉCNICO AL ÁREA DE GESTIÓN DE DESARROLLO LOCAL DE SUMAPAZ Y AL DESPACHO DEL ALCALDE LOCAL</t>
  </si>
  <si>
    <t>KAREN SOFÍA SILVA PRADA</t>
  </si>
  <si>
    <t>sofi35-35@hotmail.com</t>
  </si>
  <si>
    <t>Cll 152a No 46-60</t>
  </si>
  <si>
    <t>Estudiante de 4 semestre de Administración de empresas. TOTAL EXPERIENCIA: CUATRO (04) AÑOS
CUATRO (04) MESES Y TRECE (13) DIAS</t>
  </si>
  <si>
    <t>FDRS-CD-134-2022</t>
  </si>
  <si>
    <t>CPS-134-2022</t>
  </si>
  <si>
    <t>https://community.secop.gov.co/Public/Tendering/OpportunityDetail/Index?noticeUID=CO1.NTC.2783234&amp;isFromPublicArea=True&amp;isModal=False</t>
  </si>
  <si>
    <t>PRESTAR LOS SERVICIOS PROFESIONALES JURÍDICOS PARA APOYAR LOS ASUNTOS LEGALES DE LOS PROCESOS DEL SISTEMA VIAL DE LA ALCALDÍA LOCAL DE SUMAPAZ</t>
  </si>
  <si>
    <t>CAMILA FERNANDA SAAVEDRA SALINAS</t>
  </si>
  <si>
    <t>camilaf.saavedras@gmail.com</t>
  </si>
  <si>
    <t xml:space="preserve">Calle 97 No 70C 89 </t>
  </si>
  <si>
    <t>ABOGADA. ESPECIALISTA EN DERECHO CONTENCIOSO ADMINISTRATIVO</t>
  </si>
  <si>
    <t>FDRS-CD-135-2022</t>
  </si>
  <si>
    <t>CPS-135-2022</t>
  </si>
  <si>
    <t>https://community.secop.gov.co/Public/Tendering/OpportunityDetail/Index?noticeUID=CO1.NTC.2802503&amp;isFromPublicArea=True&amp;isModal=False</t>
  </si>
  <si>
    <t>JULISSA JULIETTE DOMINGUEZ ARAUJO</t>
  </si>
  <si>
    <t>juli_dom12@hotmail.com</t>
  </si>
  <si>
    <t xml:space="preserve"> CL 141 B 111 A 26</t>
  </si>
  <si>
    <t>Psicóloga. SIN EXPERIENCIA</t>
  </si>
  <si>
    <t>FDRS-CD-136-2022</t>
  </si>
  <si>
    <t>CPS-136-2022</t>
  </si>
  <si>
    <t>https://community.secop.gov.co/Public/Tendering/OpportunityDetail/Index?noticeUID=CO1.NTC.2784097&amp;isFromPublicArea=True&amp;isModal=False</t>
  </si>
  <si>
    <t>PRESTAR LOS SERVICIOS PROFESIONALES PARA APOYAR LA PLANEACIÓN, EJECUCIÓN Y SEGUIMIENTO DEL PROYECTO DE INVERSIÓN, RELACIONADO CON SALONES COMUNALES QUE EJECUTE EL FONDO DE DESARROLLO LOCAL DE SUMAPAZ</t>
  </si>
  <si>
    <t>JUAN CAMILO QUINTERO RESTREPO</t>
  </si>
  <si>
    <t>juancamiloquinterorestrepo@gmail.com</t>
  </si>
  <si>
    <t>Carrera 57 No 23 a 70</t>
  </si>
  <si>
    <t xml:space="preserve">Ingeniero
Civil expedido por la Pontificia
Universidad Javeriana. Sin experiencia. </t>
  </si>
  <si>
    <t>FDRS-CD-137-2022</t>
  </si>
  <si>
    <t>CPS-137-2022</t>
  </si>
  <si>
    <t>https://community.secop.gov.co/Public/Tendering/OpportunityDetail/Index?noticeUID=CO1.NTC.2782321&amp;isFromPublicArea=True&amp;isModal=False</t>
  </si>
  <si>
    <t>PRESTAR LOS SERVICIOS COMO AUXILIAR ADMINISTRATIVO AL ÁREA DE GESTIÓN DEL DESARROLLO EN LA ALCALDÍA LOCAL DE SUMAPAZ</t>
  </si>
  <si>
    <t>CARLOS JULIO MACANA SECHAGUA</t>
  </si>
  <si>
    <t>carlosmacana1997@gmail.com</t>
  </si>
  <si>
    <t>CALLE 95 NO 0-33 SUR</t>
  </si>
  <si>
    <t>bachiller técnico Agropecuario. TOTAL EXPERIENCIA: TRES (03) AÑOS,
SEIS (06) MESES Y VEINTICUATRO DÍAS
(24) DÍAS.</t>
  </si>
  <si>
    <t>FDRS-CD-138-202</t>
  </si>
  <si>
    <t>CPS-138-2022</t>
  </si>
  <si>
    <t>https://community.secop.gov.co/Public/Tendering/OpportunityDetail/Index?noticeUID=CO1.NTC.2782166&amp;isFromPublicArea=True&amp;isModal=False</t>
  </si>
  <si>
    <t>PRESTAR LOS SERVICIOS COMO AUXILIAR ADMINISTRATIVO PARA EL CENTRO DE DOCUMENTACIÓN E INFORMACIÓN C.D.I, DE LA ALCALDÍA LOCAL DE SUMAPAZ</t>
  </si>
  <si>
    <t>LICETH ANDREA VARGAS VANEGAS</t>
  </si>
  <si>
    <t>licethvargasv8@gmail.com</t>
  </si>
  <si>
    <t>Cra 15b n 6-32 Soacha</t>
  </si>
  <si>
    <t xml:space="preserve">Bachiller académico de la Institución
Educativa Fortalecillas. TOTAL EXPERIENCIA: CINCO (5) AÑOS,
CUATRO (4) MESES Y TREINTA (30) DÍAS </t>
  </si>
  <si>
    <t>FDRS-CD-139-2022</t>
  </si>
  <si>
    <t>CPS-139-2022</t>
  </si>
  <si>
    <t>https://community.secop.gov.co/Public/Tendering/OpportunityDetail/Index?noticeUID=CO1.NTC.2785917&amp;isFromPublicArea=True&amp;isModal=False</t>
  </si>
  <si>
    <t>APOYO ADMINISTRATIVO Y LOGISTICO</t>
  </si>
  <si>
    <t>PRESTAR LOS SERVICIOS DE APOYO ADMINISTRATIVO Y LOGÍSTICO EN LA EJECUCIÓN DE LOS PROYECTOS DE INVERSIÓN RELACIONADOS CON EL ACCESO A LA JUSTICIA INTEGRAL DE LA ALCALDÍA LOCAL DE SUMAPAZ</t>
  </si>
  <si>
    <t>FREDY ALEXANDER RUIZ CASTRO</t>
  </si>
  <si>
    <t>ruizalexander012@gmail.com</t>
  </si>
  <si>
    <t>CALLE 54 A N 87D-25 SUR</t>
  </si>
  <si>
    <t xml:space="preserve">TECNICO EN NOMINA Y PRESTACIONES. 9 AÑOS Y 9 MESES DE EXPERIENCIA. </t>
  </si>
  <si>
    <t>FDRS-CD-140-2022</t>
  </si>
  <si>
    <t>CPS-140-2022</t>
  </si>
  <si>
    <t>https://community.secop.gov.co/Public/Tendering/OpportunityDetail/Index?noticeUID=CO1.NTC.2806792&amp;isFromPublicArea=True&amp;isModal=False</t>
  </si>
  <si>
    <t>O23011602280000001648</t>
  </si>
  <si>
    <t>PRESTAR LOS SERVICIOS PROFESIONALES PARA EL DESARROLLO DE ACCIONES DE EDUCACIÓN AMBIENTAL FOCALIZADA A LA POBLACIÓN DE LA LOCALIDAD DE SUMAPAZ</t>
  </si>
  <si>
    <t>LUIS MARIO REYES MUNEVAR</t>
  </si>
  <si>
    <t>luismario140@hotmail.com</t>
  </si>
  <si>
    <t>CL 172B 64</t>
  </si>
  <si>
    <t>Biólogo,
expedida por La Universidad el Bosque. Sin experiencia profesional.</t>
  </si>
  <si>
    <t>Bogotá protectora de sus recursos naturales</t>
  </si>
  <si>
    <t>FDRS-CD- 141-2022</t>
  </si>
  <si>
    <t>CPS-141-2022</t>
  </si>
  <si>
    <t>https://community.secop.gov.co/Public/Tendering/OpportunityDetail/Index?noticeUID=CO1.NTC.2784365&amp;isFromPublicArea=True&amp;isModal=False</t>
  </si>
  <si>
    <t>PRESTAR LOS SERVICIOS PROFESIONALES AL ÁREA DE GESTIÓN DEL DESARROLLO LOCAL, PARA APOYAR LOS FACTORES ECONÓMICOS Y FINANCIEROS EN LA GESTIÓN CONTRACTUAL DEL FONDO DE DESARROLLO RURAL DE SUMAPAZ</t>
  </si>
  <si>
    <t>JULIO COLLINS GOMEZ</t>
  </si>
  <si>
    <t>collinsjulio@gmail.com</t>
  </si>
  <si>
    <t>CL 95 9 A 57 AP 506</t>
  </si>
  <si>
    <t>Profesional en
Finanzas y Comercio Exterior expedido
por la Universidad Sergio Arboleda. TOTAL, EXPERIENCIA: DOS (02)
AÑOS, (04) MESES, (09) DÍAS.</t>
  </si>
  <si>
    <t>FDRS-CD-142-2022</t>
  </si>
  <si>
    <t>CPS-142-2022</t>
  </si>
  <si>
    <t>https://community.secop.gov.co/Public/Tendering/OpportunityDetail/Index?noticeUID=CO1.NTC.2785371&amp;isFromPublicArea=True&amp;isModal=False</t>
  </si>
  <si>
    <t xml:space="preserve">O23011601190000001589 </t>
  </si>
  <si>
    <t>PRESTAR LOS SERVICIOS PROFESIONALES AL ÁREA DE GESTIÓN DE DESARROLLO LOCAL PARA APOYAR LA PLANEACIÓN, EJECUCIÓN Y SEGUIMIENTO DEL PROYECTO DE INVERSIÓN MEJORAMIENTO DE VIVIENDAS</t>
  </si>
  <si>
    <t>CRISTHIAN FABIAN LOPEZ CASTRO</t>
  </si>
  <si>
    <t>crislopez171718@gmail.com</t>
  </si>
  <si>
    <t>KR 8C 15803</t>
  </si>
  <si>
    <t xml:space="preserve"> INGENIERIA CATASTRAL Y GEODESIA. 3 AÑOS Y 1 MES DE EXPERIENCIA.</t>
  </si>
  <si>
    <t>FDRS-CD-143-2022</t>
  </si>
  <si>
    <t>CPS-143-2022</t>
  </si>
  <si>
    <t>https://community.secop.gov.co/Public/Tendering/OpportunityDetail/Index?noticeUID=CO1.NTC.2784835&amp;isFromPublicArea=True&amp;isModal=False</t>
  </si>
  <si>
    <t>PRESTAR LOS SERVICIOS PROFESIONALES PARA EL DESARROLLO DE ACCIONES DE PLANEACIÓN, SEGUIMIENTO, EJECUCIÓN Y ACOMPAÑAMIENTO DE LOS PROCESOS Y ACTIVIDADES AMBIENTALES QUE SE REQUIERAN POR PARTE DEL FONDO</t>
  </si>
  <si>
    <t>PRESTAR LOS SERVICIOS PROFESIONALES PARA EL DESARROLLO DE ACCIONES DE PLANEACIÓN, SEGUIMIENTO, EJECUCIÓN Y ACOMPAÑAMIENTO DE LOS PROCESOS Y ACTIVIDADES AMBIENTALES QUE SE REQUIERAN POR PARTE DEL FONDO DE DESARROLLO RURAL DE SUMAPAZ</t>
  </si>
  <si>
    <t>LUISA FERNANDA LOZANO GRACIA</t>
  </si>
  <si>
    <t>ozonocolombia@gmail.com</t>
  </si>
  <si>
    <t>Diagonal 45 sur No 22-45 Interior 7 apto 314</t>
  </si>
  <si>
    <t xml:space="preserve">ADMINISTRACIÓN AMBIENTAL. TECONOLOGÍA EN GESTIÓN AMBIENTAL Y SERVICIOS PÚBLICOS. 4 AÑOS Y 11 MESES DE EXPERIENCIA. </t>
  </si>
  <si>
    <t>FDRS-CD-144-2022</t>
  </si>
  <si>
    <t>CPS-144-2022</t>
  </si>
  <si>
    <t>https://community.secop.gov.co/Public/Tendering/OpportunityDetail/Index?noticeUID=CO1.NTC.2804093&amp;isFromPublicArea=True&amp;isModal=False</t>
  </si>
  <si>
    <t>PRESTAR LOS SERVICIOS COMO AUXILIAR ADMINISTRATIVO PARA EL ÁREA DE GESTIÓN DE DESARROLLO LOCAL, EN LOS TEMAS DE INFRAESTRUCTURA, DE LA ALCALDÍA LOCAL DE SUMAPAZ</t>
  </si>
  <si>
    <t>MIGUEL ANTONIO CHAVARRO TORRES</t>
  </si>
  <si>
    <t>miguelchavarro10@gmail.com</t>
  </si>
  <si>
    <t>CL 91B SUR 04C 19</t>
  </si>
  <si>
    <t>Título de Bachiller Sin experiencia laboral</t>
  </si>
  <si>
    <t>FDRS-CD-145-2022</t>
  </si>
  <si>
    <t>CPS-145-2022</t>
  </si>
  <si>
    <t>https://community.secop.gov.co/Public/Tendering/OpportunityDetail/Index?noticeUID=CO1.NTC.2786374&amp;isFromPublicArea=True&amp;isModal=False</t>
  </si>
  <si>
    <t>PRESTAR LOS SERVICIOS PROFESIONALES PARA ADELANTAR LA PLANEACIÓN, EJECUCIÓN Y SEGUIMIENTO DEL PROYECTO DE INVERSIÓN, RELACIONADO CON SALONES COMUNALES QUE EJECUTE EL FONDO DE DESARROLLO LOCAL DE SUMAPAZ</t>
  </si>
  <si>
    <t>WILSON GIOVANNI AGUILAR ALFONSO 
CEDIDO A 
JOSE ALFREDO VARGAS OCHOA</t>
  </si>
  <si>
    <t>79648692
79045687</t>
  </si>
  <si>
    <t>6 / 0</t>
  </si>
  <si>
    <t>joseingeniero02@gmail.com</t>
  </si>
  <si>
    <t>CL 65 B 88 87</t>
  </si>
  <si>
    <t>30/01/2022
/
3/3/2022</t>
  </si>
  <si>
    <t xml:space="preserve">INGENIERIA CIVIL. 8 AÑOS DE EXPERIENCIA. </t>
  </si>
  <si>
    <t>FDRS-CD-146-2022</t>
  </si>
  <si>
    <t>CPS-146-2022</t>
  </si>
  <si>
    <t>https://community.secop.gov.co/Public/Tendering/OpportunityDetail/Index?noticeUID=CO1.NTC.2793958&amp;isFromPublicArea=True&amp;isModal=False</t>
  </si>
  <si>
    <t>PRESTAR LOS SERVICIOS PROFESIONALES PARA ATENDER EL PROCESO DE ATENCIÓN DE VÍCTIMAS, LEGALIZACIÓN DE PREDIOS, JUSTICIA RESTAURATIVA, ENTRE OTROS, PARA LA ALCALDÍA LOCAL DE SUMAPAZ</t>
  </si>
  <si>
    <t>DIANA MARCELA ROMERO RUBIO</t>
  </si>
  <si>
    <t>dmarro15@hotmail.com</t>
  </si>
  <si>
    <t>Carrera 79 No19-88</t>
  </si>
  <si>
    <t xml:space="preserve">ABOGADA. ESPECIALIZACION EN DERECHO ADMINISTRATIVO. 5 AÑOS Y 5 MESES DE EXPERIENCIA. </t>
  </si>
  <si>
    <t>FDRS-CD-147-2022</t>
  </si>
  <si>
    <t>CPS-147-2022</t>
  </si>
  <si>
    <t>https://community.secop.gov.co/Public/Tendering/OpportunityDetail/Index?noticeUID=CO1.NTC.2807074&amp;isFromPublicArea=True&amp;isModal=False</t>
  </si>
  <si>
    <t>O23011601060000001641</t>
  </si>
  <si>
    <t>PRESTAR LOS SERVICIOS PROFESIONALES AL ÁREA DE GESTIÓN DE DESARROLLO LOCAL, PARA EL PROYECTO DE INVERSIÓN ESTRATEGIAS DEL CUIDADO PARA CUIDADORAS, CUIDADORES Y A PERSONAS CON DISCAPACIDAD</t>
  </si>
  <si>
    <t>JULY ANDREA TIBOCHA TRIVIÑO</t>
  </si>
  <si>
    <t>andreattrivino@gmail.com</t>
  </si>
  <si>
    <t xml:space="preserve">CL 152 A     102 B 70 TO 3 </t>
  </si>
  <si>
    <t>SUSCRITO EL 28 DE ENERO EN LA PLATAFORMA HÁBILITADA POR CCE.</t>
  </si>
  <si>
    <t xml:space="preserve">PSICOLOGIA. 3 AÑOS Y 2 MESES DE EXPERIENCIA. </t>
  </si>
  <si>
    <t>FDRS-CD-148-2022</t>
  </si>
  <si>
    <t>CPS-148-2022</t>
  </si>
  <si>
    <t>https://community.secop.gov.co/Public/Tendering/OpportunityDetail/Index?noticeUID=CO1.NTC.2807471&amp;isFromPublicArea=True&amp;isModal=False</t>
  </si>
  <si>
    <t>PRETAR SUS SERVICIOS PROFESIONALES PARA APOYAR AL EQUIPO DE PRENSA Y COMUNICACIONES PARA LA ALCALDIA LOCAL EN EL CUBRIMIENTO DE LAS ACTIVIDADES, CRONOGRAMAS Y AGENDA DE LA ALCALDIA LOCAL A NIVEL INTE</t>
  </si>
  <si>
    <t>PRESTAR SUS SERVICIOS PROFESIONALES PARA APOYAR AL EQUIPO DE PRENSA Y COMUNICACIONES DE LA ALCALDÍA LOCAL EN EL CUBRIMIENTO DE LAS ACTIVIDADES, CRONOGRAMAS Y AGENDA DE LA ALCALDÍA LOCAL A NIVEL INTERNO Y EXTERNO, ASÍ COMO LA GENERACIÓN DE CONTENIDOS PERIODÍSTICOS</t>
  </si>
  <si>
    <t>SILVANA LORENA SANCHEZ PINEDA</t>
  </si>
  <si>
    <t>silvana.sanchezp@gmail.com</t>
  </si>
  <si>
    <t>Carrera 32a No 25b-38</t>
  </si>
  <si>
    <t xml:space="preserve">COMUNICADOR SOCIAL Y PERIODISMO. ESPECIALISTA EN COMUNICACIÓN DIGITAL. 4 AÑOS Y 10 MESES DE EXPERIENCIA. </t>
  </si>
  <si>
    <t>FDRS-CD-149-2022</t>
  </si>
  <si>
    <t>CPS-149-2022</t>
  </si>
  <si>
    <t>https://community.secop.gov.co/Public/Tendering/OpportunityDetail/Index?noticeUID=CO1.NTC.2807463&amp;isFromPublicArea=True&amp;isModal=False</t>
  </si>
  <si>
    <t>PRESTAR SUS SERVICIOS DE APOYO ADMINISTRATIVO AL PARQUE AUTOMOTOR DE PROPIEDAD DEL FONDO DE DESARROLLO RURAL DE SUMAPAZ</t>
  </si>
  <si>
    <t>RAUL IVAN BORJA SUAREZ</t>
  </si>
  <si>
    <t>raulivanborja@me.com</t>
  </si>
  <si>
    <t>Carrera 85 A No 23C-36 torre 3 apto 311
Bogotá</t>
  </si>
  <si>
    <t xml:space="preserve">BACHILLER. 7 AÑOS Y 6 MESES DE EXPERIENCIA. </t>
  </si>
  <si>
    <t>FDRS-CD-150-2022</t>
  </si>
  <si>
    <t>CPS-150-2022</t>
  </si>
  <si>
    <t>https://community.secop.gov.co/Public/Tendering/OpportunityDetail/Index?noticeUID=CO1.NTC.2804526&amp;isFromPublicArea=True&amp;isModal=False</t>
  </si>
  <si>
    <t>SEBASTIAN STIVEN ZOLA NEIRA</t>
  </si>
  <si>
    <t>Zola1441670@gmail.com</t>
  </si>
  <si>
    <t xml:space="preserve">Calle 70 bis No 3a 30 Sur </t>
  </si>
  <si>
    <t xml:space="preserve">BACHILLER. 4 AÑOS Y 9 MESES DE EXPERIENCIA. </t>
  </si>
  <si>
    <t>FDRS-CD-151-2022</t>
  </si>
  <si>
    <t>CPS-151-2022</t>
  </si>
  <si>
    <t>https://community.secop.gov.co/Public/Tendering/OpportunityDetail/Index?noticeUID=CO1.NTC.2806819&amp;isFromPublicArea=True&amp;isModal=False</t>
  </si>
  <si>
    <t>PRESTAR LOS SERVICIOS DE APOYO ADMINISTRATIVO AL ÁREA DE GESTIÓN DE DESARROLLO LOCAL, EN LOS PROCESOS RELACIONADOS CON EL PROYECTO DE INVERSIÓN ESTRATEGIAS DEL CUIDADO PARA CUIDADORAS, CUIDADORES Y A</t>
  </si>
  <si>
    <t>PRESTAR LOS SERVICIOS DE APOYO ADMINISTRATIVO AL ÁREA DE GESTIÓN DE DESARROLLO LOCAL, EN LOS PROCESOS RELACIONADOS CON EL PROYECTO DE INVERSIÓN ESTRATEGIAS DEL CUIDADO PARA CUIDADORAS, CUIDADORES Y A PERSONAS CON DISCAPACIDAD</t>
  </si>
  <si>
    <t>ANGIE PAOLA FORERO FONSECA</t>
  </si>
  <si>
    <t>anpaforero@gmail.com</t>
  </si>
  <si>
    <t>Carrera 70c No 5a 32</t>
  </si>
  <si>
    <t>SUSCRITO EL 28 DE ENERO EN LA PLATAFORMA HÁBILITADA POR CCE.
TERMINACIÓN ANTICIPADA 12-AGO</t>
  </si>
  <si>
    <t xml:space="preserve">ADMINISTRACION PUBLICA. 3 AÑOS DE EXPERIENCIA. </t>
  </si>
  <si>
    <t>FDRS-CD-152-2022</t>
  </si>
  <si>
    <t>CPS-152-2022</t>
  </si>
  <si>
    <t>https://community.secop.gov.co/Public/Tendering/OpportunityDetail/Index?noticeUID=CO1.NTC.2805124&amp;isFromPublicArea=True&amp;isModal=False</t>
  </si>
  <si>
    <t xml:space="preserve">O23011601010000001583 </t>
  </si>
  <si>
    <t>PRESTAR LOS SERVICIOS PROFESIONALES AL ÁREA DE GESTIÓN DE DESARROLLO LOCAL, EN TEMAS RELACIONADOS CON EMPLEABILIDAD Y ATENCIÓN A LA POBLACIÓN VULNERABLE, DE LA ALCALDÍA LOCAL DE SUMAPAZ</t>
  </si>
  <si>
    <t>INDIRA FARIDE ELJACH BELTRAN</t>
  </si>
  <si>
    <t>indiraeljach@yahoo.es</t>
  </si>
  <si>
    <t>Calle 53 28A 06</t>
  </si>
  <si>
    <t xml:space="preserve"> INGENIERIA INDUSTRIAL. 10 AÑOS Y 6 MESES DE EXPERIENCIA. </t>
  </si>
  <si>
    <t>FDRS-CD-153-2022</t>
  </si>
  <si>
    <t>CPS-153-2022</t>
  </si>
  <si>
    <t>https://community.secop.gov.co/Public/Tendering/OpportunityDetail/Index?noticeUID=CO1.NTC.2804353&amp;isFromPublicArea=True&amp;isModal=False</t>
  </si>
  <si>
    <t xml:space="preserve">PRESTAR SUS SERVICIOS PROFESIONALES DE APOYO AL ÁREA DE GESTIÓN DEL DESARROLLO LOCAL EN LA GESTIÓN CONTRACTUAL DEL FONDO DE DESARROLLO LOCAL DE SUMAPAZ	</t>
  </si>
  <si>
    <t>ARACELYS ELISA RIVERA VIZCAINO</t>
  </si>
  <si>
    <t>ariviz@hotmail.com</t>
  </si>
  <si>
    <t>Carrera 103 A No 22 - 60</t>
  </si>
  <si>
    <t xml:space="preserve">ABOGADA. ESPECIALISTA EN DERECHO PÚBLICO. 14 AÑOS Y 10 MESES DE EXPERIENCIA. </t>
  </si>
  <si>
    <t>FDRS-CD-154-2022</t>
  </si>
  <si>
    <t>CPS-154-2022</t>
  </si>
  <si>
    <t>https://community.secop.gov.co/Public/Tendering/OpportunityDetail/Index?noticeUID=CO1.NTC.2804509&amp;isFromPublicArea=True&amp;isModal=False</t>
  </si>
  <si>
    <t>PRESTAR LOS SERVICIOS PROFESIONALES ESPECIALIZADOS PARA GESTIONAR LOS PROYECTOS DE INVERSIÓN DE INFRAESTRUCTURA VIAL, EN LA CUENCA DEL RÍO SUMAPAZ DE LA LOCALIDAD</t>
  </si>
  <si>
    <t>LEIDY DIANA QUINTERO BUITRAGO 
CEDIDO A 
NELSON FERNEY ESTRADA GONZALEZ</t>
  </si>
  <si>
    <t>52855628
1024474457</t>
  </si>
  <si>
    <t>Ladyquint@gmail.com</t>
  </si>
  <si>
    <t>Trv 76 No 82c 23</t>
  </si>
  <si>
    <t>VALENTINA MARTINEZ</t>
  </si>
  <si>
    <t>Ingeniera Civil. especialización en
Gerencia de proyectos. TIEMPO TOTAL PARA EQUIVALENCIA
EXPERIENCIA POR ESPECIALIZACIÓN: 2
AÑOS, 3 MESES, 12 DÍAS.</t>
  </si>
  <si>
    <t>71469
Quedo registrado en sipse con el No. de contrato 111</t>
  </si>
  <si>
    <t>FDRS-CD-155-2022</t>
  </si>
  <si>
    <t>CPS-155-2022</t>
  </si>
  <si>
    <t>https://community.secop.gov.co/Public/Tendering/OpportunityDetail/Index?noticeUID=CO1.NTC.2804502&amp;isFromPublicArea=True&amp;isModal=False</t>
  </si>
  <si>
    <t>PRESTAR LOS SERVICIOS PROFESIONALES EN PRODUCCIÓN AGROPECUARIA PARA EL FORTALECIMIENTO DEL SERVICIO DE ASISTENCIA TÉCNICA AGROPECUARIA DE LA LOCALIDAD DE SUMAPAZ</t>
  </si>
  <si>
    <t>JOSE MAURICIO GÓMEZ LADINO</t>
  </si>
  <si>
    <t>jmaurogomez12@hotmail.com</t>
  </si>
  <si>
    <t>CALLE 10 No 79-15</t>
  </si>
  <si>
    <t>SUSCRITO EL 28 DE ENERO EN LA PLATAFORMA HÁBILITADA POR CCE.
OTRO SI NO. 1: MODIFICAR: El literal B de la CLÁUSULA PRIMERA del contrato de prestación de servicios 155 de
2022</t>
  </si>
  <si>
    <t>Zootecnista. Sin experiencia.</t>
  </si>
  <si>
    <t>FDRS-CD-156-2022</t>
  </si>
  <si>
    <t>CPS-156-2022</t>
  </si>
  <si>
    <t>https://community.secop.gov.co/Public/Tendering/OpportunityDetail/Index?noticeUID=CO1.NTC.2803165&amp;isFromPublicArea=True&amp;isModal=False</t>
  </si>
  <si>
    <t>PRESTAR LOS SERVICIOS COMO AUXILIAR DE APOYO AL PARQUE AUTOMOTOR DE LA MAQUINARIA Y VEHÍCULOS PESADOS DE PROPIEDAD O TENENCIA DEL FONDO DE DESARROLLO RURAL DE SUMAPAZ</t>
  </si>
  <si>
    <t>VICTOR MANUEL TORRES RAMIREZ</t>
  </si>
  <si>
    <t>manolo.r09@hotmail.com</t>
  </si>
  <si>
    <t>VEREDA LAGUNITAS</t>
  </si>
  <si>
    <t>Bachiller
Académico del Colegio Gimnasio del Campo
Juan De La Cruz Varela. TOTAL DE EXPERIENCIA: CUATRO (4)
AÑOS, TRES (3) MESES Y DIEZ (10) DÍAS</t>
  </si>
  <si>
    <t>FDRS-CD-157-2022</t>
  </si>
  <si>
    <t>CPS-157-2022</t>
  </si>
  <si>
    <t>https://community.secop.gov.co/Public/Tendering/OpportunityDetail/Index?noticeUID=CO1.NTC.2805885&amp;isFromPublicArea=True&amp;isModal=False</t>
  </si>
  <si>
    <t>PRESTAR LOS SERVICIOS TÉCNICOS DE APOYO ADMINISTRATIVO REQUERIDOS PARA LA GESTIÓN AGROAMBIENTAL DEL ÁREA DE GESTIÓN DE DESARROLLO LOCAL DE LA ALCALDÍA LOCAL DE SUMAPAZ</t>
  </si>
  <si>
    <t>ROSA MARIA ROSSELL GOMEZ</t>
  </si>
  <si>
    <t>rosita1218@yahoo.es</t>
  </si>
  <si>
    <t xml:space="preserve">manzana 42 casa 14 Santa Ana </t>
  </si>
  <si>
    <t xml:space="preserve">BACHILLER. 12 AÑOS Y 4 MESES DE EXPERIENCIA. </t>
  </si>
  <si>
    <t>FDRS-CD-158-2022</t>
  </si>
  <si>
    <t>CPS-158-2022</t>
  </si>
  <si>
    <t>https://community.secop.gov.co/Public/Tendering/OpportunityDetail/Index?noticeUID=CO1.NTC.2795125&amp;isFromPublicArea=True&amp;isModal=False</t>
  </si>
  <si>
    <t>28/01/222</t>
  </si>
  <si>
    <t>APOYO LOGISTICO CENTROS CONECTIVIDAD CAMPESINA</t>
  </si>
  <si>
    <t>PRESTAR LOS SERVICIOS PROFESIONALES PARA APOYAR LA OPERACIÓN LOGÍSTICA DE LOS CENTROS DE CONECTIVIDAD CAMPESINA DE LA LOCALIDAD DE SUMAPAZ</t>
  </si>
  <si>
    <t>EDGAR HUMBERTO RONCANCIO SANCHEZ</t>
  </si>
  <si>
    <t>edgar_ron69@hotmail.com</t>
  </si>
  <si>
    <t xml:space="preserve">Calle 73 No 77 B 22 </t>
  </si>
  <si>
    <t xml:space="preserve">INGENIERIA DE SISTEMAS Y COMPUTACIÓN. 9 AÑOS DE EXPERIENCIA. </t>
  </si>
  <si>
    <t>FDRS-CD-159-2022</t>
  </si>
  <si>
    <t>CPS-159-2022</t>
  </si>
  <si>
    <t>https://community.secop.gov.co/Public/Tendering/OpportunityDetail/Index?noticeUID=CO1.NTC.2794078&amp;isFromPublicArea=True&amp;isModal=False</t>
  </si>
  <si>
    <t>PRESTAR SUS SERVICIOS COMO AUXILIAR DE CONSTRUCCIÓN PARA LAS OBRAS A EJECUTAR EN EL PROYECTO DE INVERSIÓN DE CONSTRUCCIÓN DE SEDES, DE LA ALCALDÍA LOCAL DE SUMAPAZ</t>
  </si>
  <si>
    <t>JAIME PALACIOS CIFUENTES</t>
  </si>
  <si>
    <t>palacioscifuentesjaime@gmail.com</t>
  </si>
  <si>
    <t>DG 46 A 52 C 55 SUR</t>
  </si>
  <si>
    <t>Bachiller del
Instituto de Formación para Jóvenes y
Adultos El Pensamiento de Pitágoras. TOTAL, EXPERIENCIA: TRES (03)
AÑOS, DOS (02) MESES, SIETE (07)
DÍAS.</t>
  </si>
  <si>
    <t>FDRS-CD-160-2022*</t>
  </si>
  <si>
    <t>CPS-160-2022</t>
  </si>
  <si>
    <t>https://community.secop.gov.co/Public/Tendering/OpportunityDetail/Index?noticeUID=CO1.NTC.2816870&amp;isFromPublicArea=True&amp;isModal=False</t>
  </si>
  <si>
    <t>NIDIA YANIRA VARGAS HUERTAS</t>
  </si>
  <si>
    <t>yanivargash_65@hotmail.com</t>
  </si>
  <si>
    <t>CALLE 40 D 77 A 17</t>
  </si>
  <si>
    <t>Bachiller Académico del
Colegio Distrital Nuevo Kennedy. TOTAL, EXPERIENCIA: SEIS (6) AÑOS Y
TREINTA (30) DIAS</t>
  </si>
  <si>
    <t>FDRS-CMA-182-2021</t>
  </si>
  <si>
    <t>CIN-REGALIAS-161-2022</t>
  </si>
  <si>
    <t>https://community.secop.gov.co/Public/Tendering/OpportunityDetail/Index?noticeUID=CO1.NTC.2415212&amp;isFromPublicArea=True&amp;isModal=False</t>
  </si>
  <si>
    <t>8921
- 2021</t>
  </si>
  <si>
    <t>n/a</t>
  </si>
  <si>
    <t>CONCURSO DE MÉRITOS ABIERTO</t>
  </si>
  <si>
    <t>INTERVENTORÍA</t>
  </si>
  <si>
    <t>REALIZAR LA INTERVENTORÍA TÉCNICA, ADMINISTRATIVA, FINANCIERA, AMBIENTAL, SOCIAL Y JURÍDICA A LA EJECUCIÓN DEL PROYECTO MEJORAMIENTO DE VÍAS TERCIARIAS EN BOGOTÁ CON CÓDIGO BPIN 2018000050020 FINA (Pr</t>
  </si>
  <si>
    <t>REALIZAR LA INTERVENTORÍA TÉCNICA, ADMINISTRATIVA, FINANCIERA, AMBIENTAL, SOCIAL Y JURÍDICA A LA EJECUCIÓN DEL PROYECTO MEJORAMIENTO DE VÍAS TERCIARIAS EN BOGOTÁ CON CÓDIGO BPIN 2018000050020 FINANCIADO CON RECURSOS DEL SISTEMA GENERAL DE REGALÍAS SGR</t>
  </si>
  <si>
    <t>ECOVIAS SAS</t>
  </si>
  <si>
    <t>LUIGGI PUGLIESE MERCADO
CC: 8739219</t>
  </si>
  <si>
    <t>25 25-Sociedad por Acciones Simplificadas - SAS</t>
  </si>
  <si>
    <t xml:space="preserve"> info@ecoviasas.com</t>
  </si>
  <si>
    <t>CR 45 No 85 - 50</t>
  </si>
  <si>
    <t xml:space="preserve">	4/02/2022</t>
  </si>
  <si>
    <t>FDRS-CD-162-2022</t>
  </si>
  <si>
    <t>CPS-162-2022</t>
  </si>
  <si>
    <t>https://community.secop.gov.co/Public/Tendering/OpportunityDetail/Index?noticeUID=CO1.NTC.2806829&amp;isFromPublicArea=True&amp;isModal=False</t>
  </si>
  <si>
    <t xml:space="preserve">O23011605560000001693 </t>
  </si>
  <si>
    <t>HERACLIDES GONZALEZ GONZALEZ</t>
  </si>
  <si>
    <t>gonzalezgonzalezeraclides@gmail.com</t>
  </si>
  <si>
    <t>CL 93 SUR 4-26</t>
  </si>
  <si>
    <t xml:space="preserve">BACHILLER. 3 AÑOS Y 5 DÍAS DE EXPERIENCIA. </t>
  </si>
  <si>
    <t>FDRS-CD-163-2022</t>
  </si>
  <si>
    <t>CPS-163-2022</t>
  </si>
  <si>
    <t>https://community.secop.gov.co/Public/Tendering/OpportunityDetail/Index?noticeUID=CO1.NTC.2805529&amp;isFromPublicArea=True&amp;isModal=False</t>
  </si>
  <si>
    <t>LOS SERVICIOS PROFESIONALES PARA APOYAR LA PLANEACIÓN, EJECUCIÓN Y SEGUIMIENTO DEL PROYECTO DE INVERSIÓN, RELACIONADO CON SALONES COMUNALES QUE EJECUTE EL FONDO DE DESARROLLO LOCAL DE SUMAPAZ</t>
  </si>
  <si>
    <t>DIEGO ALEXANDER PEÑA CHAPARRO
CEDIDO A 
JUAN FELIPE MUÑOZ MORENO</t>
  </si>
  <si>
    <t>1016093323
1031157722</t>
  </si>
  <si>
    <t>1
/
8</t>
  </si>
  <si>
    <t>juanm2429@gmail.com</t>
  </si>
  <si>
    <t>kr 12 sur 11 45</t>
  </si>
  <si>
    <t>INGENIERIA CIVIL. 1 AÑO Y 3 MESES DE EXPERIENCIA.</t>
  </si>
  <si>
    <t>ubiano</t>
  </si>
  <si>
    <t>FDRS-CD-164-2022</t>
  </si>
  <si>
    <t>CPS-164-2022</t>
  </si>
  <si>
    <t>https://community.secop.gov.co/Public/Tendering/OpportunityDetail/Index?noticeUID=CO1.NTC.2807295&amp;isFromPublicArea=True&amp;isModal=False</t>
  </si>
  <si>
    <t xml:space="preserve">O23011604490000001688 </t>
  </si>
  <si>
    <t>PRESTAR LOS SERVICIOS PROFESIONALES PARA APOYAR EL PROCESO DE PLANEACIÓN Y SEGUIMIENTO A LOS PROYECTOS DE INVERSIÓN DE INFRAESTRUCTURA DEL FONDO DE DESARROLLO RURAL DE SUMAPAZ</t>
  </si>
  <si>
    <t>RONALD ANDRES CIFUENTES CHAVES</t>
  </si>
  <si>
    <t>cifuenteschavez10@gmail.com</t>
  </si>
  <si>
    <t>Tv 76a No 69-46</t>
  </si>
  <si>
    <t xml:space="preserve">ADMINISTRACION PUBLICA TERRITORIAL. ESPECIALIZACION EN FINANZAS PUBLICAS. 1 AÑOS Y 6 MESES DE EXPERIENCIA. </t>
  </si>
  <si>
    <t>FDRS-165-2022</t>
  </si>
  <si>
    <t>CPS-165-2022</t>
  </si>
  <si>
    <t>https://community.secop.gov.co/Public/Tendering/OpportunityDetail/Index?noticeUID=CO1.NTC.2806811&amp;isFromPublicArea=True&amp;isModal=False</t>
  </si>
  <si>
    <t>PRESTAR LOS SERVICIOS PROFESIONALES PARA APOYAR LA ASISTENCIA TÉCNICA AGROPECUARIA, AMBIENTAL Y PRODUCTIVIDAD RURAL DE LA LOCALIDAD DE SUMAPAZ</t>
  </si>
  <si>
    <t>MONICA PAOLA GOMEZ MORENO 
CEDIDO A 
GERMAN HERNANDEZ LOSADA</t>
  </si>
  <si>
    <t>20800560
19224673</t>
  </si>
  <si>
    <t>9
/
8</t>
  </si>
  <si>
    <t>24/02/1979
/
02/01/1954</t>
  </si>
  <si>
    <t>monicapa.mpgm@gmail.com /
gherlozvet@gmail.com</t>
  </si>
  <si>
    <t>CARRERA73 a No 56 A-31 Int 5 Apto 205
/
CL  1 A     27 A  33</t>
  </si>
  <si>
    <t xml:space="preserve">MEDICINA VETERINARIA Y ZOOTECNIA. ESPECIALIZACION EN GERENCIA DE MERCADEO. ESPECIALIZACIÓN EN GERENCIA PARA EL MANEJO DE LOS RECURSOS NATURALES. MAESTRIA EN GESTIÓN Y EVALUACIÓN AMBIENTAL. 7 AÑOS Y 10 MESES DE EXPERIENCIA. </t>
  </si>
  <si>
    <t>FDRS-CD-166-2022</t>
  </si>
  <si>
    <t>CPS-166-2022</t>
  </si>
  <si>
    <t>https://community.secop.gov.co/Public/Tendering/OpportunityDetail/Index?noticeUID=CO1.NTC.2806862&amp;isFromPublicArea=True&amp;isModal=False</t>
  </si>
  <si>
    <t>LUIS OMAR PEREZ VARGAS</t>
  </si>
  <si>
    <t>luisomarpv@hotmail.com</t>
  </si>
  <si>
    <t>TR 78 I BIS 41F 46 SUR</t>
  </si>
  <si>
    <t>Bachiller del Instituto Colombiano para
el fomento de la educación superior - ICFES. TOTAL, EXPERIENCIA: CINCO (5) AÑOS Y
NUEVE (9) MESES</t>
  </si>
  <si>
    <t>FDRS-MC-167-2022</t>
  </si>
  <si>
    <t>CPS-167-2022</t>
  </si>
  <si>
    <t>https://community.secop.gov.co/Public/Tendering/OpportunityDetail/Index?noticeUID=CO1.NTC.2876523&amp;isFromPublicArea=True&amp;isModal=False</t>
  </si>
  <si>
    <t>MÍNIMA CUANTÍA</t>
  </si>
  <si>
    <t>PRESTACIÓN DE SERVICIOS</t>
  </si>
  <si>
    <t>PRESTAR LOS SERVICIOS LOGÍSTICOS PARA LA REALIZACIÓN DE LOS DIÁLOGOS CIUDADANOS Y LA AUDIENCIA PÚBLICA DE RENDICIÓN DE CUENTAS DE LA VIGENCIA 2021 PARA LA LOCALIDAD DE SUMAPAZ</t>
  </si>
  <si>
    <t>CORPORACION FRACTAL</t>
  </si>
  <si>
    <t>FABIAN CARO ALARCON
CC: 80794586</t>
  </si>
  <si>
    <t>CORPORACIONFRACTAL@GMAIL.COM</t>
  </si>
  <si>
    <t>CR 5 M NO. 48 W 16 SUR AP 101</t>
  </si>
  <si>
    <t>EN EVALUACIÓN</t>
  </si>
  <si>
    <t>DESIERTO</t>
  </si>
  <si>
    <t>FDRS-SAMC-168-2022</t>
  </si>
  <si>
    <t>https://community.secop.gov.co/Public/Tendering/OpportunityDetail/Index?noticeUID=CO1.NTC.2922712&amp;isFromPublicArea=True&amp;isModal=False</t>
  </si>
  <si>
    <t>MARGARITA / CAMILO</t>
  </si>
  <si>
    <t>SELECCIÓN ABREVIADA DE MENOR CUANTÍA</t>
  </si>
  <si>
    <t>PRESTAR LOS SERVICIOS PARA LA OPERACIÓN, ADMINISTRACIÓN Y MANTENIMIENTO DE LOS CENTROS DE CONECTIVIDAD CAMPESINA UBICADOS EN LA LOCALIDAD DE SUMAPAZ</t>
  </si>
  <si>
    <t>DECLARADO DESIERTO</t>
  </si>
  <si>
    <t>FDRS-SAMC-169-2022</t>
  </si>
  <si>
    <t>https://community.secop.gov.co/Public/Tendering/OpportunityDetail/Index?noticeUID=CO1.NTC.2935258&amp;isFromPublicArea=True&amp;isModal=False</t>
  </si>
  <si>
    <t>LAURA / CAMILO</t>
  </si>
  <si>
    <t>REALIZAR LA CONMEMORACIÓN DEL DÍA DE LA MUJER EN SUMAPAZ, EN ÉPOCAS DE PANDEMIA</t>
  </si>
  <si>
    <t>FDRS-MC-170-2022</t>
  </si>
  <si>
    <t>CSE-168-2022</t>
  </si>
  <si>
    <t>https://community.secop.gov.co/Public/Tendering/OpportunityDetail/Index?noticeUID=CO1.NTC.2935569&amp;isFromPublicArea=True&amp;isModal=False</t>
  </si>
  <si>
    <t>O21202020070103010271311</t>
  </si>
  <si>
    <t>SEGUROS</t>
  </si>
  <si>
    <t>CONTRATAR LA PÓLIZA DE VIDA GRUPO DE LOS EDILES DE LA ALCALDIA LOCAL DE SUMAPAZ</t>
  </si>
  <si>
    <t>SEGUROS MUNDIAL SA</t>
  </si>
  <si>
    <t>JUAN ENRIQUE BUSTAMANTE MOLINA
CC: 19480687</t>
  </si>
  <si>
    <t>mundial@segurosmundial.com.co</t>
  </si>
  <si>
    <t>Cl 33 6 B 24</t>
  </si>
  <si>
    <t>FDRS-CD-172-2022</t>
  </si>
  <si>
    <t>CPS-169-2022</t>
  </si>
  <si>
    <t>https://community.secop.gov.co/Public/Tendering/OpportunityDetail/Index?noticeUID=CO1.NTC.3002532&amp;isFromPublicArea=True&amp;isModal=False</t>
  </si>
  <si>
    <t>PROFESIONAL DESPACHO</t>
  </si>
  <si>
    <t>PRESTAR LOS SERVICIOS PROFESIONALES PARA EL DESPACHO DE LA ALCALDÍA LOCAL DE SUMAPAZ EN LAS DIFERENTES ETAPAS DE LOS PROCESOS LEGALES, JURÍDICOS, ADMINISTRATIVOS Y CONTRATACIÓN PÚBLICA PARA DAR CUMPLIMIENTO AL PLAN DE DESARROLLO LOCAL</t>
  </si>
  <si>
    <t>leidymilenabare@gmail.com</t>
  </si>
  <si>
    <t>KR 54 D 187 91</t>
  </si>
  <si>
    <t>ABOGADA DE LA UNIVERSIDAD DE BOYACÁ. TOTAL EXPERIENCIA: DOS (2) AÑOS 
TRES (3) MESES Y QUINCE (15) DÍAS</t>
  </si>
  <si>
    <t>FDRS-CD-173-2022</t>
  </si>
  <si>
    <t>CPS-170-2022</t>
  </si>
  <si>
    <t>https://community.secop.gov.co/Public/Tendering/OpportunityDetail/Index?noticeUID=CO1.NTC.3003610&amp;isFromPublicArea=True&amp;isModal=False</t>
  </si>
  <si>
    <t>PRESTAR LOS SERVICIOS PROFESIONALES AL ÁREA DE GESTIÓN DE DESARROLLO LOCAL PARA APOYAR LA PLANEACIÓN, EJECUCIÓN Y SEGUIMIENTO A LOS PROYECTOS DE INVERSIÓN DE INFRAESTRUCTURA VIAL Y ACTIVIDADES DESIGNADAS POR EL DESPACHO DE LA ALCALDÍA LOCAL DE SUMAPAZ</t>
  </si>
  <si>
    <t>NASLY XIMENA LOZANO GONZALEZ</t>
  </si>
  <si>
    <t xml:space="preserve"> naslyximena@gmail.com</t>
  </si>
  <si>
    <t>KR 105 A 72 32 AP 217</t>
  </si>
  <si>
    <t>Ingeniera Civil de la Universidad la Gran 
Colombia. TOTAL EXPERIENCIA: DIEZ (10) MESES Y 
DIECISIETE (17) DÍAS</t>
  </si>
  <si>
    <t>FDRS-CD-174-2022</t>
  </si>
  <si>
    <t>CPS-171-2022</t>
  </si>
  <si>
    <t>https://community.secop.gov.co/Public/Tendering/OpportunityDetail/Index?noticeUID=CO1.NTC.3005924&amp;isFromPublicArea=True&amp;isModal=False</t>
  </si>
  <si>
    <t>PROFESIONAL PLANEACIÓN</t>
  </si>
  <si>
    <t>DAVID DIAZ CANDELA</t>
  </si>
  <si>
    <t>ingdiazcandela@gmail.com</t>
  </si>
  <si>
    <t>TV 53 A 2 A 58</t>
  </si>
  <si>
    <t>Ingeniero Industrial de la Universidad Libre. TOTAL EXPERIENCIA: CUATRO (4) AÑOS 
CUATRO (4) MESES Y UN (1) DÍA</t>
  </si>
  <si>
    <t>FDRS-CD-175-2022</t>
  </si>
  <si>
    <t>CPS-172-2022</t>
  </si>
  <si>
    <t>https://community.secop.gov.co/Public/Tendering/OpportunityDetail/Index?noticeUID=CO1.NTC.3004504&amp;isFromPublicArea=True&amp;isModal=False</t>
  </si>
  <si>
    <t>06/07/222</t>
  </si>
  <si>
    <t>PRESTAR LOS SERVICIOS PROFESIONALES, PARA EL DESPACHO DE LA ALCALDÍA LOCAL DE SUMAPAZ EN LOS PROCESOS LEGALES, JURÍDICOS Y ADMINISTRATIVOS PARA DAR CUMPLIMIENTO AL PLAN DE DESARROLLO LOCAL</t>
  </si>
  <si>
    <t xml:space="preserve"> JULIO CESAR BARAJAS BORDA</t>
  </si>
  <si>
    <t>barajasborda@hotmail.com</t>
  </si>
  <si>
    <t>CL 14 B 03 05</t>
  </si>
  <si>
    <t>Abogado de la Universidad 
Universidad Pedagógica y Tecnológica de 
Colombia. TOTAL EXPERIENCIA: 9 AÑOS, 7 MESES, 6 
DÍAS.</t>
  </si>
  <si>
    <t>FDRS-CD-177-2022</t>
  </si>
  <si>
    <t>CPS-173-2022</t>
  </si>
  <si>
    <t>https://community.secop.gov.co/Public/Tendering/OpportunityDetail/Index?noticeUID=CO1.NTC.3034751&amp;isFromPublicArea=True&amp;isModal=False</t>
  </si>
  <si>
    <t>PRESTAR LOS SERVICIOS COMO TECNÓLOGO, EN LA EJECUCIÓN DEL PROYECTO DE MEJORAMIENTO A LAS VIVIENDAS QUE EJECUTA EL FONDO DE DESARROLLO RURAL DE SUMAPAZ</t>
  </si>
  <si>
    <t>OMAR OCTAVIO CASTAÑO PAEZ</t>
  </si>
  <si>
    <t>omartec4art@gmail.com</t>
  </si>
  <si>
    <t>KR 112 D 77 C 22</t>
  </si>
  <si>
    <t>Tecnólogo en Gestión Ambiental y Servicios 
Públicos a de la Universidad Distrital 
Francisco José de Caldas. TOTAL EXPERIENCIA: 8 AÑOS, 20 DÍAS</t>
  </si>
  <si>
    <t>FDRS-CD-179-2022</t>
  </si>
  <si>
    <t>CPS-174-2022</t>
  </si>
  <si>
    <t>https://community.secop.gov.co/Public/Tendering/OpportunityDetail/Index?noticeUID=CO1.NTC.3040540&amp;isFromPublicArea=True&amp;isModal=False</t>
  </si>
  <si>
    <t>PRESTAR LOS SERVICIOS PROFESIONALES AL DESPACHO DE LA ALCALDÍA LOCAL DE SUMAPAZ, PARA LA ESTRUCTURACIÓN ESTRATÉGICA DE LOS PROCESOS DE PLANEACIÓN Y LOS PLANES, PROGRAMAS Y PROYECTOS DE INVERSIÓN DEL FONDO DE DESARROLLO RURAL DE SUMAPAZ</t>
  </si>
  <si>
    <t>OSCAR GEOVANI MARTINEZ CORTES</t>
  </si>
  <si>
    <t>geovanimartinez@hotmail.com</t>
  </si>
  <si>
    <t>KR 2 A 11 A 106</t>
  </si>
  <si>
    <t>Ingeniero Forestal al de la Universidad 
Distrital Francisco José de Caldas. TOTAL EXPERIENCIA: DOS (2) AÑOS 
OCHO (8) MESES Y UN (23) DÍAS</t>
  </si>
  <si>
    <t>FDRS-SAMC-171-2022</t>
  </si>
  <si>
    <t>CPS-175-2022</t>
  </si>
  <si>
    <t>https://community.secop.gov.co/Public/Tendering/OpportunityDetail/Index?noticeUID=CO1.NTC.2968537&amp;isFromPublicArea=True&amp;isModal=False</t>
  </si>
  <si>
    <t>DAVID / LINA</t>
  </si>
  <si>
    <t>O21202020080585250</t>
  </si>
  <si>
    <t>CONTRATAR LA PRESTACIÓN DE SERVICIOS DE VIGILANCIA Y SEGURIDAD PRIVADA PARA LA ALCALDÍA LOCAL DE SUMAPAZ</t>
  </si>
  <si>
    <t>SEGURIDAD Y VIGILANCIA EXITO DE COLOMBIA LTDA</t>
  </si>
  <si>
    <t>6 6-Sociedad Ltda.</t>
  </si>
  <si>
    <t>g.administrativa@seguridadexito.com</t>
  </si>
  <si>
    <t>Carrera 20 No
 89 - 19</t>
  </si>
  <si>
    <t>FIRMADO</t>
  </si>
  <si>
    <t>FDRS-MC-176-2022</t>
  </si>
  <si>
    <t>CSE-176-2022</t>
  </si>
  <si>
    <t>https://community.secop.gov.co/Public/Tendering/OpportunityDetail/Index?noticeUID=CO1.NTC.3034126&amp;isFromPublicArea=True&amp;isModal=False</t>
  </si>
  <si>
    <t>STEVEN / CAMILO</t>
  </si>
  <si>
    <t>O212020200701030471347</t>
  </si>
  <si>
    <t>CONTRATAR LOS SEGUROS OBLIGATORIOS "SOAT" PARA EL PARQUE AUTOMOTOR DE PROPIEDAD Y DE AQUELLOS POR LOS CUALES ES LEGALMENTE RESPONSABLE DEL FONDO DE DESARROLLO RURAL DE SUMAPAZ</t>
  </si>
  <si>
    <t>ASEGURADORA SOLIDARIA DE COLOMBIA ENTIDAD COOPERATIVA</t>
  </si>
  <si>
    <t>Ramiro Alberto Ruiz Clavijo
CC: 13360922</t>
  </si>
  <si>
    <t>FDRS-CD-180-2022</t>
  </si>
  <si>
    <t>CPS-177-2022</t>
  </si>
  <si>
    <t>https://community.secop.gov.co/Public/Tendering/OpportunityDetail/Index?noticeUID=CO1.NTC.3069798&amp;isFromPublicArea=True&amp;isModal=False</t>
  </si>
  <si>
    <t>PRESTAR LOS SERVICIOS PROFESIONALES, EN LAS DIFERENTES ETAPAS DE CONTRATACIÓN PÚBLICA AL ÁREA DE GESTIÓN DE DESARROLLO LOCAL DE SUMAPAZ</t>
  </si>
  <si>
    <t>NANCY ALEXANDRA SANCHEZ CORREA</t>
  </si>
  <si>
    <t>abg.alexandra@gmail.com</t>
  </si>
  <si>
    <t>AV CRA 72 No 67 - 16</t>
  </si>
  <si>
    <t>Abogado de la Universidad Libre. TOTAL EXPERIENCIA: 5 AÑOS, 4 MESES, 5
DÍAS.</t>
  </si>
  <si>
    <t>FDRS-CD-181-2022</t>
  </si>
  <si>
    <t>CPS-178-2022</t>
  </si>
  <si>
    <t>https://community.secop.gov.co/Public/Tendering/OpportunityDetail/Index?noticeUID=CO1.NTC.3071691&amp;isFromPublicArea=True&amp;isModal=False</t>
  </si>
  <si>
    <t>PRESTAR LOS SERVICIOS COMO AUXILIAR ADMINISTRATIVO EN EL SEGUIMIENTO AL PROYECTO DE MEJORAMIENTO DE VIVIENDAS Y PROYECTOS RELACIONADOS DEL FONDO DE DESARROLLO RURAL DE SUMAPAZ</t>
  </si>
  <si>
    <t>LUIS YADYR UNIBIO ZAMBRANO</t>
  </si>
  <si>
    <t>CRA 22 6 63 SUR</t>
  </si>
  <si>
    <t>Bachiller Académico del colegio Centro Cultura. TOTAL EXPERIENCIA: 6 AÑOS, 7 MESES, 29
DÍAS</t>
  </si>
  <si>
    <t>FDRS-CD-182-2022</t>
  </si>
  <si>
    <t>CPS-179-2022</t>
  </si>
  <si>
    <t>https://community.secop.gov.co/Public/Tendering/OpportunityDetail/Index?noticeUID=CO1.NTC.3091207&amp;isFromPublicArea=True&amp;isModal=False</t>
  </si>
  <si>
    <t>PATRICIA</t>
  </si>
  <si>
    <t>PRESTAR LOS SERVICIOS PROFESIONALES AL ÁREA DE GESTIÓN DEL DESARROLLO LOCAL, PARA APOYAR LA ELABORACIÓN DE ESTUDIOS DEL SECTOR Y EVALUACIONES EN LA GESTIÓN CONTRACTUAL DEL FONDO DE DESARROLLO RURAL DE SUMAPAZ</t>
  </si>
  <si>
    <t>JUAN DIEGO TORRES TELLO</t>
  </si>
  <si>
    <t>Administrador de Empresas de la 
Universidad Militar Nueva Granada. Sin experiencia</t>
  </si>
  <si>
    <t>FDRS-CD-184-2022</t>
  </si>
  <si>
    <t>CPS-180-2022</t>
  </si>
  <si>
    <t>https://community.secop.gov.co/Public/Tendering/OpportunityDetail/Index?noticeUID=CO1.NTC.3116259&amp;isFromPublicArea=True&amp;isModal=False</t>
  </si>
  <si>
    <t>PRESTAR LOS SERVICIOS COMO AUXILIAR DE APOYO ADMINISTRATIVO AL ÁREA DE GESTIÓN DE DESARROLLO LOCAL, DE LA ALCALDÍA LOCAL DE SUMAPAZ</t>
  </si>
  <si>
    <t>LEIDY BIBIANA GONZALEZ FUYO</t>
  </si>
  <si>
    <t>CL 1 9 62</t>
  </si>
  <si>
    <t>FDRS-CD-185-2022</t>
  </si>
  <si>
    <t>CPS-181-2022</t>
  </si>
  <si>
    <t>https://community.secop.gov.co/Public/Tendering/OpportunityDetail/Index?noticeUID=CO1.NTC.3107826&amp;isFromPublicArea=True&amp;isModal=False</t>
  </si>
  <si>
    <t>PRESTAR SUS SERVICIOS PROFESIONALES DE APOYO AL ÁREA DE GESTIÓN DE DESARROLLO LOCAL, EN LAS RESPUESTAS A LAS PROPOSICIONES Y REQUERIMIENTOS QUE SE RADIQUEN EN EL DESPACHO DE LA ALCALDÍA DE SUMAPAZ</t>
  </si>
  <si>
    <t>JESSICA ANDREA JIMENEZ POLANIA</t>
  </si>
  <si>
    <t xml:space="preserve"> jessica.jimenezpolania@gmail.com</t>
  </si>
  <si>
    <t>CLL 32 No 13-32</t>
  </si>
  <si>
    <t>Abogada de la Universidad de 
Bogotá Jorge Tadeo Lozano. Sin experiencia</t>
  </si>
  <si>
    <t>FDRS-CD-186-2022</t>
  </si>
  <si>
    <t>CAR-182-2022</t>
  </si>
  <si>
    <t>https://community.secop.gov.co/Public/Tendering/OpportunityDetail/Index?noticeUID=CO1.NTC.3115827&amp;isFromPublicArea=True&amp;isModal=False</t>
  </si>
  <si>
    <t>O21202020070272252</t>
  </si>
  <si>
    <t>ARRENDAMIENTO DE INMUEBLES</t>
  </si>
  <si>
    <t>ADQUIRIR A TÍTULO DE ARRENDAMIENTO OFICINAS PARA EL FUNCIONAMIENTO DEL ESPACIO DE REUNIONES DE LA ALCALDÍA LOCAL DE SUMAPAZ EN BOGOTÁ URBANA</t>
  </si>
  <si>
    <t>MANA INVERSIONES SAS</t>
  </si>
  <si>
    <t>RICARDO ANTONIO BARRIGA AFANADOR
CC: 79351336 de Bogotá, DC</t>
  </si>
  <si>
    <t>FDRS-CD-187-2022</t>
  </si>
  <si>
    <t>CPS-183-2022</t>
  </si>
  <si>
    <t>https://community.secop.gov.co/Public/Tendering/OpportunityDetail/Index?noticeUID=CO1.NTC.3148716&amp;isFromPublicArea=True&amp;isModal=False</t>
  </si>
  <si>
    <t>CONDUCTOR VEHICULOS PESADOS</t>
  </si>
  <si>
    <t>PRESTAR LOS SERVICIOS COMO CONDUCTOR DE VOLQUETAS (VEHÍCULOS PESADOS) DE PROPIEDAD O TENENCIA DEL FONDO DE DESARROLLO LOCAL DE SUMAPAZ</t>
  </si>
  <si>
    <t>HILBER VERGARA ROBAYO</t>
  </si>
  <si>
    <t>vergarahilber@gmail.com</t>
  </si>
  <si>
    <t>VEREDA LAS VEGAS</t>
  </si>
  <si>
    <t>FDRS-CD-188-2022</t>
  </si>
  <si>
    <t>CPS-184-2022</t>
  </si>
  <si>
    <t>https://community.secop.gov.co/Public/Tendering/OpportunityDetail/Index?noticeUID=CO1.NTC.3155345&amp;isFromPublicArea=True&amp;isModal=False</t>
  </si>
  <si>
    <t>CONDUCTOR DE VOLQUETA</t>
  </si>
  <si>
    <t>CARLOS JULIO PALACIOS RAMIREZ</t>
  </si>
  <si>
    <t>carlospatopalacios@gmail.com</t>
  </si>
  <si>
    <t>VEREDA SAN JUAN</t>
  </si>
  <si>
    <t>FDRS-CD-189-2022</t>
  </si>
  <si>
    <t>CPS-185-2022</t>
  </si>
  <si>
    <t>https://community.secop.gov.co/Public/Tendering/OpportunityDetail/Index?noticeUID=CO1.NTC.3139917&amp;isFromPublicArea=True&amp;isModal=False</t>
  </si>
  <si>
    <t>ARACELYS</t>
  </si>
  <si>
    <t>PRESTAR LOS SERVICIOS COMO AYUDANTES DE MAQUINARIA PESADA DE PROPIEDAD O TENENCIA DEL FONDO DE DESARROLLO LOCAL DE SUMAPAZ</t>
  </si>
  <si>
    <t>EDISON JOAQUIN BECERRA GONZALEZ</t>
  </si>
  <si>
    <t>maryediaz@hotmail.com</t>
  </si>
  <si>
    <t>calle 91 sur#14B-12</t>
  </si>
  <si>
    <t>FDRS-CD-190-2022</t>
  </si>
  <si>
    <t>CPS-186-2022</t>
  </si>
  <si>
    <t>https://community.secop.gov.co/Public/Tendering/OpportunityDetail/Index?noticeUID=CO1.NTC.3135588&amp;isFromPublicArea=True&amp;isModal=False</t>
  </si>
  <si>
    <t xml:space="preserve">ELKIN ANDRES GARCIA CIFUENTES </t>
  </si>
  <si>
    <t>ELKINGARCIA117@GMAIL.COM</t>
  </si>
  <si>
    <t>CRA14 No 108-11 SUR</t>
  </si>
  <si>
    <t>FDRS-CD-191-2022</t>
  </si>
  <si>
    <t>CPS-187-2022</t>
  </si>
  <si>
    <t>https://community.secop.gov.co/Public/Tendering/OpportunityDetail/Index?noticeUID=CO1.NTC.3135846&amp;isFromPublicArea=True&amp;isModal=False</t>
  </si>
  <si>
    <t>EDUARDO DIMATE RICO</t>
  </si>
  <si>
    <t>dimatecito.27@gmail.com</t>
  </si>
  <si>
    <t>CALLE 96 A NO 058- SUR</t>
  </si>
  <si>
    <t>FDRS-CD-192-2022</t>
  </si>
  <si>
    <t>CPS-188-2022</t>
  </si>
  <si>
    <t>https://community.secop.gov.co/Public/Tendering/OpportunityDetail/Index?noticeUID=CO1.NTC.3144671&amp;isFromPublicArea=True&amp;isModal=False</t>
  </si>
  <si>
    <t>MARIA PILAR CONTRERAS MARTINEZ</t>
  </si>
  <si>
    <t>piliconmar@hotmail.com</t>
  </si>
  <si>
    <t>Calle 92 a sur N 9-26</t>
  </si>
  <si>
    <t>FDRS-CD-193-2022</t>
  </si>
  <si>
    <t>CPS-189-2022</t>
  </si>
  <si>
    <t>https://community.secop.gov.co/Public/Tendering/OpportunityDetail/Index?noticeUID=CO1.NTC.3137414&amp;isFromPublicArea=True&amp;isModal=False</t>
  </si>
  <si>
    <t>GERMAN ROMERO ROMAN</t>
  </si>
  <si>
    <t>GERMAN19ROMEROROMAN@GMAIL.COM</t>
  </si>
  <si>
    <t>CRA 4 A No 93 SUR -5</t>
  </si>
  <si>
    <t>FDRS-CD-194-2022</t>
  </si>
  <si>
    <t>CPS-190-2022</t>
  </si>
  <si>
    <t>https://community.secop.gov.co/Public/Tendering/OpportunityDetail/Index?noticeUID=CO1.NTC.3148782&amp;isFromPublicArea=True&amp;isModal=False</t>
  </si>
  <si>
    <t>NILSON LOPEZ RAMIREZ</t>
  </si>
  <si>
    <t>NISONLOPEZ20@GMAIL.COM</t>
  </si>
  <si>
    <t>CARRERA 1 ESTE No 72-19 sur</t>
  </si>
  <si>
    <t>FDRS-CD-195-2022</t>
  </si>
  <si>
    <t>CPS-191-2022</t>
  </si>
  <si>
    <t>https://community.secop.gov.co/Public/Tendering/OpportunityDetail/Index?noticeUID=CO1.NTC.3143222&amp;isFromPublicArea=True&amp;isModal=False</t>
  </si>
  <si>
    <t xml:space="preserve">MARLON RAMIREZ ROMAN </t>
  </si>
  <si>
    <t>GRANODEORO27@HOTMAIL.COM</t>
  </si>
  <si>
    <t>VREDA CARMEN</t>
  </si>
  <si>
    <t>FDRS-CD-196-2022</t>
  </si>
  <si>
    <t>CPS-192-2022</t>
  </si>
  <si>
    <t>https://community.secop.gov.co/Public/Tendering/OpportunityDetail/Index?noticeUID=CO1.NTC.3145165&amp;isFromPublicArea=True&amp;isModal=False</t>
  </si>
  <si>
    <t xml:space="preserve">YILBER ADAMES RAMIREZ </t>
  </si>
  <si>
    <t>adamesyi14@gmail.com</t>
  </si>
  <si>
    <t>CABRERA</t>
  </si>
  <si>
    <t>FDRS-CD-197-2022</t>
  </si>
  <si>
    <t>CPS-193-2022</t>
  </si>
  <si>
    <t>https://community.secop.gov.co/Public/Tendering/OpportunityDetail/Index?noticeUID=CO1.NTC.3143809&amp;isFromPublicArea=True&amp;isModal=False</t>
  </si>
  <si>
    <t>CONDUCTOR CARROTANQUE</t>
  </si>
  <si>
    <t>PRESTAR LOS SERVICIOS PARA CONDUCIR Y/O MANEJAR Y/O OPERAR EL CARROTANQUE DE PROPIEDAD DEL FONDO DE DESARROLLO LOCAL DE SUMAPAZ</t>
  </si>
  <si>
    <t>FABIAN LEONARDO PULIDO MORENO</t>
  </si>
  <si>
    <t>FABIANPULIDO04@GMAIL.COM</t>
  </si>
  <si>
    <t>VEREDA LAS AURAS SUMAPAZ</t>
  </si>
  <si>
    <t>FDRS-CD-198-2022</t>
  </si>
  <si>
    <t>CPS-194-2022</t>
  </si>
  <si>
    <t>https://community.secop.gov.co/Public/Tendering/OpportunityDetail/Index?noticeUID=CO1.NTC.3152980&amp;isFromPublicArea=True&amp;isModal=False</t>
  </si>
  <si>
    <t>PRESTAR LOS SERVICIOS PARA OPERAR Y/O MANEJAR LA MAQUINARIA PESADA QUE LE SEA ASIGNADA, DE PROPIEDAD O TENENCIA DEL FONDO DE DESARROLLO LOCAL DE SUMAPAZ</t>
  </si>
  <si>
    <t>ALEXANDER BUSTOS CHAVARRO</t>
  </si>
  <si>
    <t>AZULAUNQUELESDUELA@HOTMAIL.COM</t>
  </si>
  <si>
    <t>CRA 5 No 111-15 SUR</t>
  </si>
  <si>
    <t>FDRS-CD-199-2022</t>
  </si>
  <si>
    <t>CPS-195-2022</t>
  </si>
  <si>
    <t>https://community.secop.gov.co/Public/Tendering/OpportunityDetail/Index?noticeUID=CO1.NTC.3158248&amp;isFromPublicArea=True&amp;isModal=False</t>
  </si>
  <si>
    <t xml:space="preserve">JOSE JAVIER PORRAS </t>
  </si>
  <si>
    <t>JM3072042@GMAIL.COM</t>
  </si>
  <si>
    <t>VEREDA TABACO</t>
  </si>
  <si>
    <t>FDRS-CD-200-2022</t>
  </si>
  <si>
    <t>CPS-196-2022</t>
  </si>
  <si>
    <t>https://community.secop.gov.co/Public/Tendering/OpportunityDetail/Index?noticeUID=CO1.NTC.3166803&amp;isFromPublicArea=True&amp;isModal=False</t>
  </si>
  <si>
    <t xml:space="preserve">PATRICIA </t>
  </si>
  <si>
    <t>APOYO PROYECTO 1641</t>
  </si>
  <si>
    <t>PRESTAR SERVICIOS PROFESIONALES PARA APOYAR LA FORMULACIÓN, IMPLEMENTACIÓN, SEGUIMIENTO DE PLANES Y PROYECTOS DE FONDO DE DESARROLLO RURAL DE SUMAPAZ, RELACIONADOS CON MUJER Y EQUIDAD DE GÉNERO, Y DEMÁS PROCESOS ASOCIADOS A SU TRANSVERSALIZACIÓN A NIVEL LOCAL</t>
  </si>
  <si>
    <t>FDRS-CD-201-2022</t>
  </si>
  <si>
    <t>CPS-197-2022</t>
  </si>
  <si>
    <t>https://community.secop.gov.co/Public/Tendering/OpportunityDetail/Index?noticeUID=CO1.NTC.3166054&amp;isFromPublicArea=True&amp;isModal=False</t>
  </si>
  <si>
    <t>CAMILO ANDRES SUSA CIFUENTES</t>
  </si>
  <si>
    <t>SAMICHA16@HOTMAIL.COM</t>
  </si>
  <si>
    <t>VEREDA LA UNIÓN</t>
  </si>
  <si>
    <t>FDRS-CD-202-2022</t>
  </si>
  <si>
    <t>CPS-198-2022</t>
  </si>
  <si>
    <t>https://community.secop.gov.co/Public/Tendering/OpportunityDetail/Index?noticeUID=CO1.NTC.3166950&amp;isFromPublicArea=True&amp;isModal=False</t>
  </si>
  <si>
    <t>HERNAN DARIO HERRERA MORALES</t>
  </si>
  <si>
    <t>HERNANHERRERAM1984@GMAIL.COM</t>
  </si>
  <si>
    <t>VEREDA SANTA ROSA SUMAPAZ</t>
  </si>
  <si>
    <t>FDRS-CD-203-2022</t>
  </si>
  <si>
    <t>CPS-199-2022</t>
  </si>
  <si>
    <t>https://community.secop.gov.co/Public/Tendering/OpportunityDetail/Index?noticeUID=CO1.NTC.3165231&amp;isFromPublicArea=True&amp;isModal=False</t>
  </si>
  <si>
    <t>NEIDER MOLINA REY</t>
  </si>
  <si>
    <t>NEIDERMOLINA2016@GMAIL.COM</t>
  </si>
  <si>
    <t>KR 69 C BIS 1 57</t>
  </si>
  <si>
    <t>FDRS-CD-204-2022</t>
  </si>
  <si>
    <t>CPS-200-2022</t>
  </si>
  <si>
    <t>https://community.secop.gov.co/Public/Tendering/OpportunityDetail/Index?noticeUID=CO1.NTC.3165141&amp;isFromPublicArea=True&amp;isModal=False</t>
  </si>
  <si>
    <t xml:space="preserve">RAMIRO MARTINEZ HILARION </t>
  </si>
  <si>
    <t>RAMIRO512@OUTLOOK.COM</t>
  </si>
  <si>
    <t>CORREGIMIENTO DE NAZARETH VEREDA AURAS</t>
  </si>
  <si>
    <t>FDRS-CD-205-2022</t>
  </si>
  <si>
    <t>CPS-201-2022</t>
  </si>
  <si>
    <t>https://community.secop.gov.co/Public/Tendering/OpportunityDetail/Index?noticeUID=CO1.NTC.3168112&amp;isFromPublicArea=True&amp;isModal=False</t>
  </si>
  <si>
    <t>PRESTAR LOS SERVICIOS PARA EL MANEJO Y/O CONDUCCIÓN DE LOS VEHÍCULOS LIVIANOS DE PROPIEDAD O TENENCIA DEL FONDO DE DESARROLLO RURAL DE SUMAPAZ</t>
  </si>
  <si>
    <t>GERMAN CASTELLANOS DELGADO</t>
  </si>
  <si>
    <t>germancastellanosdelgado95@gmail.com</t>
  </si>
  <si>
    <t>SAN JUAN</t>
  </si>
  <si>
    <t>FDRS-CD-206-2022</t>
  </si>
  <si>
    <t>CPS-202-2022</t>
  </si>
  <si>
    <t>https://community.secop.gov.co/Public/Tendering/OpportunityDetail/Index?noticeUID=CO1.NTC.3169960&amp;isFromPublicArea=True&amp;isModal=False</t>
  </si>
  <si>
    <t>WILLIAM FERNANDO PORRAS LOPEZ</t>
  </si>
  <si>
    <t>FERNANDO2PORRAS@GMAIL.COM</t>
  </si>
  <si>
    <t>CRA 44 No 58A - 48 SUR</t>
  </si>
  <si>
    <t>FDRS-CD-207-2022</t>
  </si>
  <si>
    <t>CPS-203-2022</t>
  </si>
  <si>
    <t>https://community.secop.gov.co/Public/Tendering/OpportunityDetail/Index?noticeUID=CO1.NTC.3169116&amp;isFromPublicArea=True&amp;isModal=False</t>
  </si>
  <si>
    <t>WILLIAM EDUARDO MICAN VASQUEZ</t>
  </si>
  <si>
    <t>W.ILLAN1954@HOTMAIL.COM</t>
  </si>
  <si>
    <t>CARRERA 6 a No 103-33 sur</t>
  </si>
  <si>
    <t>FDRS-CD-208-2022</t>
  </si>
  <si>
    <t>CPS-204-2022</t>
  </si>
  <si>
    <t>https://community.secop.gov.co/Public/Tendering/OpportunityDetail/Index?noticeUID=CO1.NTC.3169113&amp;isFromPublicArea=True&amp;isModal=False</t>
  </si>
  <si>
    <t xml:space="preserve">MAURICIO ROMAN MUÑOZ </t>
  </si>
  <si>
    <t>romanmauricio943@gmail.com</t>
  </si>
  <si>
    <t>CL 1 1 1</t>
  </si>
  <si>
    <t>FDRS-CD-209-2022</t>
  </si>
  <si>
    <t>CPS-205-2022</t>
  </si>
  <si>
    <t>https://community.secop.gov.co/Public/Tendering/OpportunityDetail/Index?noticeUID=CO1.NTC.3167845&amp;isFromPublicArea=True&amp;isModal=False</t>
  </si>
  <si>
    <t>GUSTAVO MARTINEZ HERNANDEZ</t>
  </si>
  <si>
    <t>GUSTAVO262@OUTLOOK.COM</t>
  </si>
  <si>
    <t>VDA AURAS</t>
  </si>
  <si>
    <t>FDRS-CD-210-2022</t>
  </si>
  <si>
    <t>CPS-206-2022</t>
  </si>
  <si>
    <t>https://community.secop.gov.co/Public/Tendering/OpportunityDetail/Index?noticeUID=CO1.NTC.3173778&amp;isFromPublicArea=True&amp;isModal=False</t>
  </si>
  <si>
    <t xml:space="preserve">MAXIMILIANO LOPEZ SUAREZ </t>
  </si>
  <si>
    <t>maxilosu@outlook.es</t>
  </si>
  <si>
    <t>CARRERA 35 NO 1 F 05</t>
  </si>
  <si>
    <t>FDRS-447-2022</t>
  </si>
  <si>
    <t>447-2022</t>
  </si>
  <si>
    <t>https://www.contratos.gov.co/consultas/detalleProceso.do?numConstancia=22-22-36826&amp;g-recaptcha-response=03ANYolqvX0DmjDTIMOznR2JT2YRgWlB-D4Q6HSHMzUtw-QJmIsqp0K71zDhGlMNTmr2Hz1J-XCVeCg-XnmPrVtQXhcUkZoqZ0iE-A5gVyyKXYp4hjq766uZN_ONSfvXVau8wDoKGAW6m61SjLF6Gwjg-FwvvGiA40oLp6BkwawtC_DP6osVWV3EpqgSdhhn5_-apUda_dZK79IsAak0YQbBdZAI45AwRtJedeMSGtymkX9lA1sJ0LnE6ffKf_ign5Ge-urb_nkulz80lj3aFaMid7EpBFPM2x28awhlLbxlXBlpaacrdmM4Wzhi9TehkV_rdw919tcSdxjn6FhMyvogEbwxaboMKd0bNwijFwEaC_Da9Ua2H-ZwyCdOG9J6D-kaIxlYDSZcpSExuWdmlkjXObl0BNLOS6ukZNHVGHVO-jXUmvVrd-FCvqKttucz_KzW-PJQc7HfX8GuEWNii684hsuxh5RrYWM3tugaieM30NEahlVDmFeh2E6ctSf0cYS-jrOm9nYb8x</t>
  </si>
  <si>
    <t>O23011601210000001633
Y
O23011601240000001635</t>
  </si>
  <si>
    <t xml:space="preserve">CONTRATO INTERADMINISTRATIVO </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</si>
  <si>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</si>
  <si>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SECRETARIA DISTRITAL DE CULTURA, RECREACION Y DEPORTE</t>
  </si>
  <si>
    <t>YANETH SUÁREZ ACERO
Cédula de Ciudadanía No 51812827</t>
  </si>
  <si>
    <t>Cra 8 No 9 -83</t>
  </si>
  <si>
    <t>FDRS-CD-211-2022</t>
  </si>
  <si>
    <t>CPS-207-2022</t>
  </si>
  <si>
    <t>https://community.secop.gov.co/Public/Tendering/OpportunityDetail/Index?noticeUID=CO1.NTC.3173327&amp;isFromPublicArea=True&amp;isModal=False</t>
  </si>
  <si>
    <t xml:space="preserve">HECTOR ERNESTO GARCIA GARIBELLO </t>
  </si>
  <si>
    <t>GUSTAVOABORJA@GMAIL.COM</t>
  </si>
  <si>
    <t>VEREDA LAS VEGAS - SUMAPAZ</t>
  </si>
  <si>
    <t>FDRS-CD-212-2022</t>
  </si>
  <si>
    <t>CPS-208-2022</t>
  </si>
  <si>
    <t>https://community.secop.gov.co/Public/Tendering/OpportunityDetail/Index?noticeUID=CO1.NTC.3173718&amp;isFromPublicArea=True&amp;isModal=False</t>
  </si>
  <si>
    <t>O23011601140000001586</t>
  </si>
  <si>
    <t>JULIAN EDUARDO MONTAÑEZ GUILLEN</t>
  </si>
  <si>
    <t>JE.MONTANEZ849@UNIANDES.EDU.CO</t>
  </si>
  <si>
    <t xml:space="preserve">CR 86 # 77 35 </t>
  </si>
  <si>
    <t>FDRS-CD-213-2022</t>
  </si>
  <si>
    <t>CPS-209-2022</t>
  </si>
  <si>
    <t>https://community.secop.gov.co/Public/Tendering/OpportunityDetail/Index?noticeUID=CO1.NTC.3173100&amp;isFromPublicArea=True&amp;isModal=False</t>
  </si>
  <si>
    <t>CAMILO</t>
  </si>
  <si>
    <t xml:space="preserve">MOISES DELGADO VERGARA </t>
  </si>
  <si>
    <t>MOIISS@HOTMAIL.COM</t>
  </si>
  <si>
    <t>CALLE 71B SUR No 14 - 64</t>
  </si>
  <si>
    <t>FDRS-CD-214-2022</t>
  </si>
  <si>
    <t>CPS-210-2022</t>
  </si>
  <si>
    <t>https://community.secop.gov.co/Public/Tendering/OpportunityDetail/Index?noticeUID=CO1.NTC.3172498&amp;isFromPublicArea=True&amp;isModal=False</t>
  </si>
  <si>
    <t>PRESTAR LOS SERVICIOS PROFESIONALES PARA APOYAR LA PLANEACIÓN, EJECUCIÓN Y SEGUIMIENTO DEL PROYECTO DE INVERSIÓN DE DOTACIÓN PEDAGÓGICA A COLEGIOS QUE EJECUTE EL FONDO DE DESARROLLO RURAL DE SUMAPAZ</t>
  </si>
  <si>
    <t>DEISY VERONICA ZAPATA QUEVEDO</t>
  </si>
  <si>
    <t>veronicazapata510@gmail.com</t>
  </si>
  <si>
    <t>CR 6 C ESTE 88 G SUR</t>
  </si>
  <si>
    <t>FDRS-CD-215-2022</t>
  </si>
  <si>
    <t>CPS-211-2022</t>
  </si>
  <si>
    <t>ALEJANDRO GARZON CABANILLAS</t>
  </si>
  <si>
    <t>alejandrogonzalezcabanilla@gmail.com</t>
  </si>
  <si>
    <t>KR 136 NO 145-30</t>
  </si>
  <si>
    <t>FDRS-CD-216-2022</t>
  </si>
  <si>
    <t>CPS-212-2022</t>
  </si>
  <si>
    <t>https://community.secop.gov.co/Public/Tendering/OpportunityDetail/Index?noticeUID=CO1.NTC.3173585&amp;isFromPublicArea=True&amp;isModal=False</t>
  </si>
  <si>
    <t>HECTOR ORLANDO PENAGOS PABON</t>
  </si>
  <si>
    <t>HECTORLANDOPP24@HOTMAIL.COM</t>
  </si>
  <si>
    <t>FDRS-CD-217-2022</t>
  </si>
  <si>
    <t>CPS-213-2022</t>
  </si>
  <si>
    <t>https://community.secop.gov.co/Public/Tendering/OpportunityDetail/Index?noticeUID=CO1.NTC.3173391&amp;isFromPublicArea=True&amp;isModal=False</t>
  </si>
  <si>
    <t>ALBEIRO BARBOSA CIFUENTES</t>
  </si>
  <si>
    <t>CARRERA 1 VIS No 73V 26 SUR</t>
  </si>
  <si>
    <t>FDRS-CD-218-2022</t>
  </si>
  <si>
    <t>CPS-214-2022</t>
  </si>
  <si>
    <t>https://community.secop.gov.co/Public/Tendering/OpportunityDetail/Index?noticeUID=CO1.NTC.3173348&amp;isFromPublicArea=True&amp;isModal=False</t>
  </si>
  <si>
    <t>ALEXANDER PEREZ MOLINA</t>
  </si>
  <si>
    <t>ALEXPEZMOL2007@GMAIL.COM</t>
  </si>
  <si>
    <t>Calle 138 b sur No 3- 45</t>
  </si>
  <si>
    <t>FDRS-CD-219-2022</t>
  </si>
  <si>
    <t>CPS-215-2022</t>
  </si>
  <si>
    <t>https://community.secop.gov.co/Public/Tendering/OpportunityDetail/Index?noticeUID=CO1.NTC.3173857&amp;isFromPublicArea=True&amp;isModal=False</t>
  </si>
  <si>
    <t>SALOMON ROMERO PALACIO</t>
  </si>
  <si>
    <t>ROMEROP969@GMAIL.COM</t>
  </si>
  <si>
    <t>CALLE 63 SUR # 67-72 CASA 73</t>
  </si>
  <si>
    <t>FDRS-CD-220-2022</t>
  </si>
  <si>
    <t>CPS-216-2022</t>
  </si>
  <si>
    <t>https://community.secop.gov.co/Public/Tendering/OpportunityDetail/Index?noticeUID=CO1.NTC.3173905&amp;isFromPublicArea=True&amp;isModal=False</t>
  </si>
  <si>
    <t>JOSE LIBRADO MARTINEZ CORTES</t>
  </si>
  <si>
    <t>JOSELIBRADO5901@GMAIL.COM</t>
  </si>
  <si>
    <t>KR 93 68 A 69</t>
  </si>
  <si>
    <t>FDRS-CD-221-2022</t>
  </si>
  <si>
    <t>CPS-217-2022</t>
  </si>
  <si>
    <t xml:space="preserve">HECTOR JOAN MORALES HILARION </t>
  </si>
  <si>
    <t>JOHAN.HILARION1997@GMAIL.COM</t>
  </si>
  <si>
    <t>CL 78 C SUR 36 30</t>
  </si>
  <si>
    <t>FDRS-CD-222-2022</t>
  </si>
  <si>
    <t>CPS-218-2022</t>
  </si>
  <si>
    <t>https://community.secop.gov.co/Public/Tendering/OpportunityDetail/Index?noticeUID=CO1.NTC.3173755&amp;isFromPublicArea=True&amp;isModal=False</t>
  </si>
  <si>
    <t>FABIO MORENO TORRES</t>
  </si>
  <si>
    <t>FABIOMORENOTORRES@HOTMAIL.COM</t>
  </si>
  <si>
    <t>CALLE 78 N 58 43 SUR</t>
  </si>
  <si>
    <t>FDRS-CD-223-2022</t>
  </si>
  <si>
    <t>CPS-219-2022</t>
  </si>
  <si>
    <t>https://community.secop.gov.co/Public/Tendering/OpportunityDetail/Index?noticeUID=CO1.NTC.3173833&amp;isFromPublicArea=True&amp;isModal=False</t>
  </si>
  <si>
    <t>PRESTAR LOS SERVICIOS COMO AYUDANTES DE MAQUINARIA PESADA DE PROPIEDAD O TENENCIA DEL FONDO DE 
DESARROLLO LOCAL DE SUMAPAZ</t>
  </si>
  <si>
    <t xml:space="preserve">HECTOR GERARDO IBAÑEZ QUINTERO </t>
  </si>
  <si>
    <t>HGIQ221978@GMAIL.COM</t>
  </si>
  <si>
    <t>CL 74 C SUR 14G -4</t>
  </si>
  <si>
    <t>FDRS-CD-224-2022</t>
  </si>
  <si>
    <t>CPS-220-2022</t>
  </si>
  <si>
    <t>https://community.secop.gov.co/Public/Tendering/OpportunityDetail/Index?noticeUID=CO1.NTC.3173849&amp;isFromPublicArea=True&amp;isModal=False</t>
  </si>
  <si>
    <t>RAMIRO CASTELLANOS</t>
  </si>
  <si>
    <t>caster2063@gmail.com</t>
  </si>
  <si>
    <t>VEREDA SANTO DOMINGO - SUMAPAZ</t>
  </si>
  <si>
    <t>FDRS-CD-225-2022</t>
  </si>
  <si>
    <t>CPS-221-2022</t>
  </si>
  <si>
    <t>https://community.secop.gov.co/Public/Tendering/OpportunityDetail/Index?noticeUID=CO1.NTC.3173841&amp;isFromPublicArea=True&amp;isModal=False</t>
  </si>
  <si>
    <t>CARLOS JAIR PEÑA PEÑA</t>
  </si>
  <si>
    <t>CARLOSP._@OUTLOOK.COM</t>
  </si>
  <si>
    <t>VEREDA SANTODOMINGO</t>
  </si>
  <si>
    <t>FDRS-CD-226-2022</t>
  </si>
  <si>
    <t>CPS-222-2022</t>
  </si>
  <si>
    <t>https://community.secop.gov.co/Public/Tendering/OpportunityDetail/Index?noticeUID=CO1.NTC.3173840&amp;isFromPublicArea=True&amp;isModal=False</t>
  </si>
  <si>
    <t>PABLO YESID RIOS HILARION</t>
  </si>
  <si>
    <t>YESIDRH25@GMAIL.COM</t>
  </si>
  <si>
    <t>DIAGONAL 69 SUR No 1 ESTE-33</t>
  </si>
  <si>
    <t>FDRS-CD-227-2022</t>
  </si>
  <si>
    <t>CPS-223-2022</t>
  </si>
  <si>
    <t>https://community.secop.gov.co/Public/Tendering/OpportunityDetail/Index?noticeUID=CO1.NTC.3173921&amp;isFromPublicArea=True&amp;isModal=False</t>
  </si>
  <si>
    <t>PRESTAR LOS SERVICIOS PARA OPERAR Y/O MANEJAR LA MAQUINARIA PESADA QUE LE SEA ASIGNADA, DE PROPIEDAD O 
TENENCIA DEL FONDO DE DESARROLLO LOCAL DE SUMAPAZ</t>
  </si>
  <si>
    <t xml:space="preserve">ERISMENDIZ CASTELLANOS DIAZ </t>
  </si>
  <si>
    <t>ERISMENDIZCASTELLANOS@GMAIL.COM</t>
  </si>
  <si>
    <t>Carrera 6 A No 102-28 Sur</t>
  </si>
  <si>
    <t>FDRS-CD-228-2022</t>
  </si>
  <si>
    <t>CPS-224-2022</t>
  </si>
  <si>
    <t>https://community.secop.gov.co/Public/Tendering/OpportunityDetail/Index?noticeUID=CO1.NTC.3173763&amp;isFromPublicArea=True&amp;isModal=False</t>
  </si>
  <si>
    <t>ANGEL RODRIGO MUÑOZ</t>
  </si>
  <si>
    <t>MUNOZ1ANGELRODRIGO@GMAIL.COM</t>
  </si>
  <si>
    <t>CALLE 19 SUR 69 C17</t>
  </si>
  <si>
    <t>FDRS-CD-229-2022</t>
  </si>
  <si>
    <t>CPS-225-2022</t>
  </si>
  <si>
    <t>https://community.secop.gov.co/Public/Tendering/OpportunityDetail/Index?noticeUID=CO1.NTC.3173788&amp;isFromPublicArea=True&amp;isModal=False</t>
  </si>
  <si>
    <t xml:space="preserve">RUPERTO VILLALBA ROMAN </t>
  </si>
  <si>
    <t>NESTORV.9008@GMAIL.COM</t>
  </si>
  <si>
    <t>CRA 4 No 93 SUR 5</t>
  </si>
  <si>
    <t>FDRS-CD-230 -2022</t>
  </si>
  <si>
    <t>CPS-226-2022</t>
  </si>
  <si>
    <t>https://community.secop.gov.co/Public/Tendering/OpportunityDetail/Index?noticeUID=CO1.NTC.3173881&amp;isFromPublicArea=True&amp;isModal=False</t>
  </si>
  <si>
    <t xml:space="preserve">WILLIAM ESNEIDER CHINGATE PULIDO </t>
  </si>
  <si>
    <t>MORENOFRANCY292@GMAIL.COM</t>
  </si>
  <si>
    <t>DG 93A SUR 3D 62 ES</t>
  </si>
  <si>
    <t>FDRS-CD 232-2022</t>
  </si>
  <si>
    <t>CPS-227-2022</t>
  </si>
  <si>
    <t>LIBARDO DIAZ DIAZ</t>
  </si>
  <si>
    <t>libardodiaz22@gmail.com</t>
  </si>
  <si>
    <t>KR 14 B 75 03 SUR</t>
  </si>
  <si>
    <t>FDRS-CD 233-2022</t>
  </si>
  <si>
    <t>CPS-228-2022</t>
  </si>
  <si>
    <t>https://community.secop.gov.co/Public/Tendering/OpportunityDetail/Index?noticeUID=CO1.NTC.3195115&amp;isFromPublicArea=True&amp;isModal=False</t>
  </si>
  <si>
    <t>BRINDAR APOYO TÉCNICO AL DESARROLLO DE LAS ACTIVIDADES DE INSEMINACIÓN, SANIDAD Y PRODUCCIÓN ANIMAL EN EL MARCO DE LA ASISTENCIA TÉCNICA AGROPECUARIA EN LA LOCALIDAD DE SUMAPAZ</t>
  </si>
  <si>
    <t>EDWIN GUILLERMO GARZON ROJAS</t>
  </si>
  <si>
    <t>guillermogarzonrojas89@hotmail.com</t>
  </si>
  <si>
    <t>kr 12h BIS B 27 32 SUR</t>
  </si>
  <si>
    <t>FDRS-CD-234-2022</t>
  </si>
  <si>
    <t>CPS-229-2022</t>
  </si>
  <si>
    <t>Jufeflo12@gmail.com</t>
  </si>
  <si>
    <t>AK 68 #1A-55</t>
  </si>
  <si>
    <t>2708/2022</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</si>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</sst>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9" x14ac:knownFonts="1">
    <font>
      <sz val="11"/>
      <color theme="1"/>
      <name val="Calibri"/>
      <family val="2"/>
      <scheme val="minor"/>
    </font>
    <font>
      <sz val="11"/>
      <color rgb="FFFF0000"/>
      <name val="Calibri"/>
      <family val="2"/>
      <scheme val="minor"/>
    </font>
    <font>
      <u/>
      <sz val="11"/>
      <color theme="10"/>
      <name val="Calibri"/>
      <family val="2"/>
      <scheme val="minor"/>
    </font>
    <font>
      <sz val="10"/>
      <color theme="1"/>
      <name val="Arial"/>
      <family val="2"/>
    </font>
    <font>
      <sz val="11"/>
      <color rgb="FF000000"/>
      <name val="Calibri"/>
      <family val="2"/>
    </font>
    <font>
      <sz val="10"/>
      <color rgb="FF000000"/>
      <name val="Arial"/>
      <family val="2"/>
    </font>
    <font>
      <sz val="11"/>
      <color rgb="FF000000"/>
      <name val="Calibri"/>
      <family val="2"/>
      <scheme val="minor"/>
    </font>
    <font>
      <u/>
      <sz val="10"/>
      <color theme="10"/>
      <name val="Arial"/>
      <family val="2"/>
    </font>
    <font>
      <sz val="10"/>
      <color rgb="FFFF0000"/>
      <name val="Arial"/>
      <family val="2"/>
    </font>
  </fonts>
  <fills count="16">
    <fill>
      <patternFill patternType="none"/>
    </fill>
    <fill>
      <patternFill patternType="gray125"/>
    </fill>
    <fill>
      <patternFill patternType="solid">
        <fgColor rgb="FF8EA9DB"/>
        <bgColor indexed="64"/>
      </patternFill>
    </fill>
    <fill>
      <patternFill patternType="solid">
        <fgColor rgb="FFA9D08E"/>
        <bgColor indexed="64"/>
      </patternFill>
    </fill>
    <fill>
      <patternFill patternType="solid">
        <fgColor rgb="FFFFFFFF"/>
        <bgColor rgb="FF000000"/>
      </patternFill>
    </fill>
    <fill>
      <patternFill patternType="solid">
        <fgColor rgb="FFFFFF00"/>
        <bgColor indexed="64"/>
      </patternFill>
    </fill>
    <fill>
      <patternFill patternType="solid">
        <fgColor theme="7" tint="-0.249977111117893"/>
        <bgColor indexed="64"/>
      </patternFill>
    </fill>
    <fill>
      <patternFill patternType="solid">
        <fgColor rgb="FFA6A6A6"/>
        <bgColor indexed="64"/>
      </patternFill>
    </fill>
    <fill>
      <patternFill patternType="solid">
        <fgColor rgb="FFFFFFFF"/>
        <bgColor indexed="64"/>
      </patternFill>
    </fill>
    <fill>
      <patternFill patternType="solid">
        <fgColor theme="0" tint="-0.249977111117893"/>
        <bgColor indexed="64"/>
      </patternFill>
    </fill>
    <fill>
      <patternFill patternType="solid">
        <fgColor rgb="FFBFBFBF"/>
        <bgColor indexed="64"/>
      </patternFill>
    </fill>
    <fill>
      <patternFill patternType="solid">
        <fgColor rgb="FFFFC000"/>
        <bgColor indexed="64"/>
      </patternFill>
    </fill>
    <fill>
      <patternFill patternType="solid">
        <fgColor rgb="FFF4B084"/>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9"/>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76">
    <xf numFmtId="0" fontId="0" fillId="0" borderId="0" xfId="0"/>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top" wrapText="1"/>
    </xf>
    <xf numFmtId="0" fontId="1" fillId="0" borderId="0" xfId="0" applyFont="1" applyAlignment="1">
      <alignment horizontal="center" vertical="top" wrapText="1"/>
    </xf>
    <xf numFmtId="0" fontId="3" fillId="0" borderId="0" xfId="0" applyFont="1" applyAlignment="1">
      <alignment vertical="center"/>
    </xf>
    <xf numFmtId="14" fontId="3" fillId="0" borderId="0" xfId="0" applyNumberFormat="1" applyFont="1" applyAlignment="1">
      <alignment horizontal="center" vertical="center" wrapText="1"/>
    </xf>
    <xf numFmtId="14" fontId="3" fillId="2" borderId="0" xfId="0" applyNumberFormat="1" applyFont="1" applyFill="1" applyAlignment="1">
      <alignment horizontal="center" vertical="center" wrapText="1"/>
    </xf>
    <xf numFmtId="0" fontId="3" fillId="0" borderId="0" xfId="0" applyFont="1" applyAlignment="1">
      <alignment vertical="center" wrapText="1"/>
    </xf>
    <xf numFmtId="0" fontId="3" fillId="0" borderId="0" xfId="0" applyFont="1" applyAlignment="1">
      <alignment horizontal="justify" vertical="center" wrapText="1"/>
    </xf>
    <xf numFmtId="49" fontId="3" fillId="0" borderId="0" xfId="0" applyNumberFormat="1" applyFont="1" applyAlignment="1">
      <alignment horizontal="justify" vertical="center" wrapText="1"/>
    </xf>
    <xf numFmtId="164"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4" fontId="3" fillId="3" borderId="0" xfId="0" applyNumberFormat="1" applyFont="1" applyFill="1" applyAlignment="1">
      <alignment horizontal="center" vertical="center" wrapText="1"/>
    </xf>
    <xf numFmtId="22" fontId="3" fillId="0" borderId="0" xfId="0" applyNumberFormat="1" applyFont="1" applyAlignment="1">
      <alignment horizontal="center" vertical="center" wrapText="1"/>
    </xf>
    <xf numFmtId="0" fontId="4"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wrapText="1"/>
    </xf>
    <xf numFmtId="0" fontId="4" fillId="4" borderId="0" xfId="0" applyFont="1" applyFill="1" applyAlignment="1">
      <alignment horizontal="left" vertical="center"/>
    </xf>
    <xf numFmtId="0" fontId="3" fillId="5" borderId="0" xfId="0" applyFont="1" applyFill="1" applyAlignment="1">
      <alignment horizontal="center" vertical="center" wrapText="1"/>
    </xf>
    <xf numFmtId="49" fontId="3" fillId="0" borderId="0" xfId="0" applyNumberFormat="1"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3" fillId="6" borderId="0" xfId="0" applyFont="1" applyFill="1" applyAlignment="1">
      <alignment horizontal="center" vertical="center" wrapText="1"/>
    </xf>
    <xf numFmtId="0" fontId="3" fillId="6" borderId="0" xfId="0" applyFont="1" applyFill="1" applyAlignment="1">
      <alignment vertical="center"/>
    </xf>
    <xf numFmtId="0" fontId="3" fillId="6" borderId="0" xfId="0" applyFont="1" applyFill="1" applyAlignment="1">
      <alignment vertical="center" wrapText="1"/>
    </xf>
    <xf numFmtId="0" fontId="3" fillId="7" borderId="0" xfId="0" applyFont="1" applyFill="1" applyAlignment="1">
      <alignment horizontal="center" vertical="center" wrapText="1"/>
    </xf>
    <xf numFmtId="14" fontId="3" fillId="6" borderId="0" xfId="0" applyNumberFormat="1" applyFont="1" applyFill="1" applyAlignment="1">
      <alignment horizontal="center" vertical="center" wrapText="1"/>
    </xf>
    <xf numFmtId="3" fontId="3" fillId="6" borderId="0" xfId="0" applyNumberFormat="1" applyFont="1" applyFill="1" applyAlignment="1">
      <alignment horizontal="center" vertical="center" wrapText="1"/>
    </xf>
    <xf numFmtId="0" fontId="3" fillId="4" borderId="0" xfId="0" applyFont="1" applyFill="1" applyAlignment="1">
      <alignment vertical="center"/>
    </xf>
    <xf numFmtId="0" fontId="3" fillId="6" borderId="0" xfId="0" applyFont="1" applyFill="1" applyAlignment="1">
      <alignment horizontal="center" vertical="center"/>
    </xf>
    <xf numFmtId="22" fontId="3" fillId="8" borderId="0" xfId="0" applyNumberFormat="1"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xf>
    <xf numFmtId="14" fontId="5" fillId="0" borderId="0" xfId="0" applyNumberFormat="1"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justify" vertical="center" wrapText="1"/>
    </xf>
    <xf numFmtId="49" fontId="5" fillId="0" borderId="0" xfId="0" applyNumberFormat="1" applyFont="1" applyAlignment="1">
      <alignment horizontal="justify" vertical="center" wrapText="1"/>
    </xf>
    <xf numFmtId="3" fontId="5" fillId="0" borderId="0" xfId="0" applyNumberFormat="1" applyFont="1" applyAlignment="1">
      <alignment horizontal="center" vertical="center" wrapText="1"/>
    </xf>
    <xf numFmtId="22"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wrapText="1"/>
    </xf>
    <xf numFmtId="0" fontId="2" fillId="0" borderId="0" xfId="1" applyAlignment="1">
      <alignment vertical="center" wrapText="1"/>
    </xf>
    <xf numFmtId="0" fontId="3" fillId="9" borderId="0" xfId="0" applyFont="1" applyFill="1" applyAlignment="1">
      <alignment horizontal="center" vertical="center" wrapText="1"/>
    </xf>
    <xf numFmtId="0" fontId="7" fillId="9" borderId="0" xfId="1" applyFont="1" applyFill="1" applyAlignment="1">
      <alignment vertical="center"/>
    </xf>
    <xf numFmtId="0" fontId="3" fillId="9" borderId="0" xfId="0" applyFont="1" applyFill="1" applyAlignment="1">
      <alignment vertical="center" wrapText="1"/>
    </xf>
    <xf numFmtId="49" fontId="3" fillId="9" borderId="0" xfId="0" applyNumberFormat="1" applyFont="1" applyFill="1" applyAlignment="1">
      <alignment vertical="center" wrapText="1"/>
    </xf>
    <xf numFmtId="0" fontId="3" fillId="10" borderId="0" xfId="0" applyFont="1" applyFill="1" applyAlignment="1">
      <alignment horizontal="center" vertical="center" wrapText="1"/>
    </xf>
    <xf numFmtId="14" fontId="3" fillId="9" borderId="0" xfId="0" applyNumberFormat="1" applyFont="1" applyFill="1" applyAlignment="1">
      <alignment horizontal="center" vertical="center" wrapText="1"/>
    </xf>
    <xf numFmtId="3" fontId="3" fillId="9" borderId="0" xfId="0" applyNumberFormat="1" applyFont="1" applyFill="1" applyAlignment="1">
      <alignment horizontal="center" vertical="center" wrapText="1"/>
    </xf>
    <xf numFmtId="22" fontId="3" fillId="9" borderId="0" xfId="0" applyNumberFormat="1" applyFont="1" applyFill="1" applyAlignment="1">
      <alignment horizontal="center" vertical="center" wrapText="1"/>
    </xf>
    <xf numFmtId="0" fontId="3" fillId="9" borderId="0" xfId="0" applyFont="1" applyFill="1" applyAlignment="1">
      <alignment vertical="center"/>
    </xf>
    <xf numFmtId="0" fontId="3" fillId="11" borderId="0" xfId="0" applyFont="1" applyFill="1" applyAlignment="1">
      <alignment horizontal="center" vertical="center" wrapText="1"/>
    </xf>
    <xf numFmtId="0" fontId="3" fillId="12" borderId="0" xfId="0" applyFont="1" applyFill="1" applyAlignment="1">
      <alignment horizontal="center" vertical="center" wrapText="1"/>
    </xf>
    <xf numFmtId="49" fontId="3" fillId="9" borderId="0" xfId="0" applyNumberFormat="1" applyFont="1" applyFill="1" applyAlignment="1">
      <alignment horizontal="justify" vertical="center" wrapText="1"/>
    </xf>
    <xf numFmtId="0" fontId="3" fillId="8" borderId="0" xfId="0" applyFont="1" applyFill="1" applyAlignment="1">
      <alignment horizontal="center" vertical="center" wrapText="1"/>
    </xf>
    <xf numFmtId="0" fontId="0" fillId="0" borderId="0" xfId="0" applyAlignment="1">
      <alignment horizontal="center" vertical="center" wrapText="1"/>
    </xf>
    <xf numFmtId="0" fontId="3" fillId="9" borderId="0" xfId="0" applyFont="1" applyFill="1" applyAlignment="1">
      <alignment horizontal="justify" vertical="center" wrapText="1"/>
    </xf>
    <xf numFmtId="0" fontId="3" fillId="10" borderId="0" xfId="0" applyFont="1" applyFill="1" applyAlignment="1">
      <alignment vertical="center" wrapText="1"/>
    </xf>
    <xf numFmtId="0" fontId="3" fillId="13" borderId="0" xfId="0" applyFont="1" applyFill="1" applyAlignment="1">
      <alignment horizontal="center" vertical="center" wrapText="1"/>
    </xf>
    <xf numFmtId="0" fontId="3" fillId="0" borderId="0" xfId="0" applyFont="1" applyAlignment="1">
      <alignment horizontal="left" vertical="center"/>
    </xf>
    <xf numFmtId="14" fontId="3" fillId="10" borderId="0" xfId="0" applyNumberFormat="1" applyFont="1" applyFill="1" applyAlignment="1">
      <alignment horizontal="center" vertical="center" wrapText="1"/>
    </xf>
    <xf numFmtId="3" fontId="3" fillId="10" borderId="0" xfId="0" applyNumberFormat="1" applyFont="1" applyFill="1" applyAlignment="1">
      <alignment horizontal="center" vertical="center" wrapText="1"/>
    </xf>
    <xf numFmtId="22" fontId="3" fillId="10" borderId="0" xfId="0" applyNumberFormat="1" applyFont="1" applyFill="1" applyAlignment="1">
      <alignment horizontal="center" vertical="center" wrapText="1"/>
    </xf>
    <xf numFmtId="0" fontId="3" fillId="10" borderId="0" xfId="0" applyFont="1" applyFill="1" applyAlignment="1">
      <alignment vertical="center"/>
    </xf>
    <xf numFmtId="0" fontId="3" fillId="14" borderId="0" xfId="0" applyFont="1" applyFill="1" applyAlignment="1">
      <alignment horizontal="center" vertical="center" wrapText="1"/>
    </xf>
    <xf numFmtId="22" fontId="3" fillId="5" borderId="0" xfId="0" applyNumberFormat="1" applyFont="1" applyFill="1" applyAlignment="1">
      <alignment horizontal="center" vertical="center" wrapText="1"/>
    </xf>
    <xf numFmtId="0" fontId="3" fillId="15" borderId="0" xfId="0" applyFont="1" applyFill="1" applyAlignment="1">
      <alignment horizontal="center" vertical="center" wrapText="1"/>
    </xf>
    <xf numFmtId="0" fontId="8" fillId="0" borderId="0" xfId="0" applyFont="1" applyAlignment="1">
      <alignment vertical="center" wrapText="1"/>
    </xf>
    <xf numFmtId="0" fontId="0" fillId="0" borderId="0" xfId="0" applyAlignment="1">
      <alignment horizontal="center" wrapText="1"/>
    </xf>
    <xf numFmtId="0" fontId="0" fillId="0" borderId="0" xfId="0" applyAlignment="1">
      <alignment wrapText="1"/>
    </xf>
    <xf numFmtId="0" fontId="0" fillId="0" borderId="0" xfId="0" applyAlignment="1">
      <alignment horizontal="center"/>
    </xf>
    <xf numFmtId="0" fontId="0" fillId="0" borderId="0" xfId="0" applyAlignment="1">
      <alignment vertical="top" wrapText="1"/>
    </xf>
  </cellXfs>
  <cellStyles count="2">
    <cellStyle name="Hyperlink" xfId="1" xr:uid="{B66CFE14-E3CA-4F16-8DC1-09CFDEACB5A7}"/>
    <cellStyle name="Normal" xfId="0" builtinId="0"/>
  </cellStyles>
  <dxfs count="358">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0006"/>
      </font>
      <fill>
        <patternFill>
          <bgColor rgb="FFFFC7CE"/>
        </patternFill>
      </fill>
    </dxf>
    <dxf>
      <font>
        <color rgb="FF9C0006"/>
      </font>
      <fill>
        <patternFill>
          <bgColor rgb="FFFFC7CE"/>
        </patternFill>
      </fill>
    </dxf>
    <dxf>
      <font>
        <color theme="1"/>
      </font>
      <fill>
        <patternFill patternType="gray125">
          <bgColor theme="9" tint="0.79998168889431442"/>
        </patternFill>
      </fill>
    </dxf>
    <dxf>
      <font>
        <color theme="1"/>
      </font>
      <fill>
        <patternFill patternType="gray125">
          <bgColor theme="9"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theme="1"/>
      </font>
      <fill>
        <patternFill patternType="gray125">
          <bgColor theme="9" tint="0.79998168889431442"/>
        </patternFill>
      </fill>
    </dxf>
    <dxf>
      <font>
        <color rgb="FF9C0006"/>
      </font>
      <fill>
        <patternFill>
          <bgColor rgb="FFFFC7CE"/>
        </patternFill>
      </fill>
    </dxf>
    <dxf>
      <font>
        <color theme="1"/>
      </font>
      <fill>
        <patternFill patternType="gray125">
          <bgColor theme="9" tint="0.79998168889431442"/>
        </patternFill>
      </fill>
    </dxf>
    <dxf>
      <font>
        <color theme="1"/>
      </font>
      <fill>
        <patternFill patternType="gray125">
          <bgColor theme="9" tint="0.79998168889431442"/>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rgb="FF9C0006"/>
      </font>
      <fill>
        <patternFill>
          <bgColor rgb="FFFFC7CE"/>
        </patternFill>
      </fill>
    </dxf>
    <dxf>
      <font>
        <color theme="1"/>
      </font>
      <fill>
        <patternFill patternType="gray125">
          <bgColor theme="9" tint="0.79998168889431442"/>
        </patternFill>
      </fill>
    </dxf>
    <dxf>
      <font>
        <color rgb="FF9C0006"/>
      </font>
      <fill>
        <patternFill>
          <bgColor rgb="FFFFC7CE"/>
        </patternFill>
      </fill>
    </dxf>
    <dxf>
      <font>
        <color rgb="FF006100"/>
      </font>
      <fill>
        <patternFill>
          <bgColor rgb="FFC6EFCE"/>
        </patternFill>
      </fill>
    </dxf>
    <dxf>
      <font>
        <color rgb="FF9C0006"/>
      </font>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theme="7" tint="-0.24994659260841701"/>
      </font>
    </dxf>
    <dxf>
      <font>
        <color theme="1"/>
      </font>
      <fill>
        <patternFill patternType="gray125">
          <bgColor theme="9" tint="0.79998168889431442"/>
        </patternFill>
      </fill>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0" indent="0" justifyLastLine="0" shrinkToFit="0" readingOrder="0"/>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numFmt numFmtId="3" formatCode="#,##0"/>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numFmt numFmtId="3" formatCode="#,##0"/>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numFmt numFmtId="3" formatCode="#,##0"/>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numFmt numFmtId="3" formatCode="#,##0"/>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numFmt numFmtId="3" formatCode="#,##0"/>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numFmt numFmtId="165" formatCode="dd/mm/yyyy"/>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numFmt numFmtId="30" formatCode="@"/>
      <alignment horizontal="general"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fill>
        <patternFill patternType="solid">
          <fgColor indexed="64"/>
          <bgColor rgb="FF8EA9DB"/>
        </patternFill>
      </fill>
      <alignment horizontal="general" vertical="center" textRotation="0" wrapText="1" indent="0" justifyLastLine="0" shrinkToFit="0" readingOrder="0"/>
    </dxf>
    <dxf>
      <font>
        <strike val="0"/>
        <outline val="0"/>
        <shadow val="0"/>
        <vertAlign val="baseline"/>
        <sz val="10"/>
        <name val="Arial"/>
        <family val="2"/>
        <scheme val="none"/>
      </font>
      <fill>
        <patternFill patternType="solid">
          <fgColor indexed="64"/>
          <bgColor rgb="FF8EA9DB"/>
        </patternFill>
      </fill>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fill>
        <patternFill patternType="none">
          <fgColor indexed="64"/>
          <bgColor rgb="FFF05BE1"/>
        </patternFill>
      </fill>
      <alignment horizontal="center" vertical="center" textRotation="0" wrapText="1" indent="0" justifyLastLine="0" shrinkToFit="0" readingOrder="0"/>
    </dxf>
    <dxf>
      <font>
        <strike val="0"/>
        <outline val="0"/>
        <shadow val="0"/>
        <vertAlign val="baseline"/>
        <sz val="10"/>
        <name val="Arial"/>
        <family val="2"/>
        <scheme val="none"/>
      </font>
      <alignment horizontal="general" vertical="center" textRotation="0" wrapText="0"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numFmt numFmtId="0" formatCode="General"/>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horizontal="center" vertical="center" textRotation="0" wrapText="1" indent="0" justifyLastLine="0" shrinkToFit="0" readingOrder="0"/>
    </dxf>
    <dxf>
      <font>
        <strike val="0"/>
        <outline val="0"/>
        <shadow val="0"/>
        <vertAlign val="baseline"/>
        <sz val="10"/>
        <name val="Arial"/>
        <family val="2"/>
        <scheme val="none"/>
      </font>
      <alignment wrapText="1"/>
    </dxf>
    <dxf>
      <font>
        <strike val="0"/>
        <outline val="0"/>
        <shadow val="0"/>
        <vertAlign val="baseline"/>
        <sz val="10"/>
        <name val="Arial"/>
        <family val="2"/>
        <scheme val="none"/>
      </font>
      <alignment horizontal="general" vertical="center" textRotation="0" wrapText="1" indent="0" justifyLastLine="0" shrinkToFit="0" readingOrder="0"/>
    </dxf>
    <dxf>
      <font>
        <strike val="0"/>
        <outline val="0"/>
        <shadow val="0"/>
        <vertAlign val="baseline"/>
        <sz val="10"/>
        <name val="Arial"/>
        <family val="2"/>
        <scheme val="none"/>
      </font>
      <alignment horizontal="center" vertical="top" textRotation="0" wrapText="1" indent="0" justifyLastLine="0" shrinkToFit="0" readingOrder="0"/>
    </dxf>
    <dxf>
      <font>
        <b/>
        <i val="0"/>
      </font>
      <fill>
        <patternFill patternType="solid">
          <bgColor theme="3" tint="0.39988402966399123"/>
        </patternFill>
      </fill>
    </dxf>
    <dxf>
      <border>
        <left style="thin">
          <color auto="1"/>
        </left>
        <right style="thin">
          <color auto="1"/>
        </right>
        <top style="thin">
          <color auto="1"/>
        </top>
        <bottom style="thin">
          <color auto="1"/>
        </bottom>
        <vertical style="dashed">
          <color theme="0" tint="-0.499984740745262"/>
        </vertical>
        <horizontal style="dashed">
          <color theme="0" tint="-0.499984740745262"/>
        </horizontal>
      </border>
    </dxf>
  </dxfs>
  <tableStyles count="1" defaultTableStyle="TableStyleMedium2" defaultPivotStyle="PivotStyleLight16">
    <tableStyle name="Estilo de tabla 1" pivot="0" count="2" xr9:uid="{8ED7046E-4DDC-49FE-8F0B-6BC23BD7CCCB}">
      <tableStyleElement type="wholeTable" dxfId="357"/>
      <tableStyleElement type="headerRow" dxfId="35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umapaz/Downloads/CONTRATACION%202022%20FDRS%2031-08-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ATRIZ 2022"/>
      <sheetName val="DESIGNACIONES"/>
      <sheetName val="ORDENES DE COMPRA 2022"/>
      <sheetName val="MODIFICACIONES"/>
      <sheetName val="ESTATUS"/>
      <sheetName val="CTOS VIGENTES"/>
      <sheetName val="Hoja2"/>
      <sheetName val="RESUMEN"/>
      <sheetName val="CONTRATACION 2021"/>
      <sheetName val="ORDENES DE COMPRA 202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1A3C8BA-F515-4B16-908B-8782B1188EB8}" name="Tabla2022" displayName="Tabla2022" ref="A1:CM233" headerRowDxfId="355" dataDxfId="354" totalsRowDxfId="353">
  <autoFilter ref="A1:CM233" xr:uid="{9576EF97-BEC2-4160-B8F0-094A73DDD720}"/>
  <tableColumns count="91">
    <tableColumn id="1" xr3:uid="{2BCF47ED-B732-4A13-B1DB-BC5D9CE70365}" name="AÑO DEL PROCESO" totalsRowLabel="Total" dataDxfId="352"/>
    <tableColumn id="3" xr3:uid="{84583282-634D-4CB5-9369-68ED233B149D}" name="No. Compromiso" dataDxfId="351"/>
    <tableColumn id="4" xr3:uid="{CDAEAB5F-33A6-4F34-8E3E-C8B71B64E09D}" name="ESTADO DEL CONTRATO" dataDxfId="350"/>
    <tableColumn id="5" xr3:uid="{6524C7B3-55B8-4F41-B29F-3E92C75E4A38}" name="ALERTA" dataDxfId="349">
      <calculatedColumnFormula>IF(Tabla2022[[#This Row],[FECHA DE TERMINACIÓN FINAL]]=0,"PENDIENTE FECHA",IF(Tabla2022[[#This Row],[FECHA DE TERMINACIÓN FINAL]]&lt;15,"PRÓXIMO A VENCER",IF(Tabla2022[[#This Row],[FECHA DE TERMINACIÓN FINAL]]&gt;30,"VIGENTE",IF(Tabla2022[[#This Row],[FECHA DE TERMINACIÓN FINAL]]&lt;0,"VENCIDO"))))</calculatedColumnFormula>
    </tableColumn>
    <tableColumn id="2" xr3:uid="{AEBC20AE-8996-4933-8932-90D8F975D474}" name="No. SIPSE" dataDxfId="348"/>
    <tableColumn id="6" xr3:uid="{1F4B60F4-4538-4761-A118-D765E9514639}" name="No. PUBLICACIÓN SECOP " dataDxfId="347"/>
    <tableColumn id="7" xr3:uid="{B1D0F789-E128-4CE5-8157-91C90CB86062}" name="NÚMERO DE CONTRATO" dataDxfId="346"/>
    <tableColumn id="71" xr3:uid="{1F8D1846-BF4C-4554-BF5E-5AD69C547573}" name="LINK DEL PROCESO" dataDxfId="345"/>
    <tableColumn id="8" xr3:uid="{31A99567-E36E-44E2-88EF-130275882BB0}" name="ABOGADO ASIGNADO" dataDxfId="344"/>
    <tableColumn id="10" xr3:uid="{F3DA1B40-958F-4C36-A010-17E26DCBBF0A}" name="CDP" dataDxfId="343"/>
    <tableColumn id="11" xr3:uid="{F2483264-24BF-40E1-83AF-78535D92A162}" name="FECHA CDP" dataDxfId="342"/>
    <tableColumn id="12" xr3:uid="{7B3A8547-0518-4C91-A052-16F1FF6D68E1}" name="RP" dataDxfId="341"/>
    <tableColumn id="13" xr3:uid="{344EC946-80F2-40C3-81FD-4D907BB73D66}" name="FECHA RP" dataDxfId="340"/>
    <tableColumn id="9" xr3:uid="{5FBFA06A-D595-4DE5-8AD8-E912ABA50129}" name="RUBRO" dataDxfId="339"/>
    <tableColumn id="14" xr3:uid="{AC5952D4-1C7F-4985-8242-485DF848101A}" name="MODALIDAD DE SELECCIÓN " dataDxfId="338"/>
    <tableColumn id="15" xr3:uid="{064490B0-DD11-4C74-A10C-D2D8D1AC4258}" name="TIPO DE CONTRATO" dataDxfId="337"/>
    <tableColumn id="16" xr3:uid="{5EB1F80D-9C36-4F06-A553-78B381775CA5}" name="No. DE OFERENTES DEL PROCESO" dataDxfId="336"/>
    <tableColumn id="18" xr3:uid="{A6AB54AE-5229-441B-809F-5217475859F1}" name="TÍTULO" dataDxfId="335"/>
    <tableColumn id="17" xr3:uid="{59AF22E5-30B1-4675-A422-151636FB371C}" name="OBJETO" dataDxfId="334">
      <calculatedColumnFormula>UPPER(Tabla2022[[#This Row],[TÍTULO]])</calculatedColumnFormula>
    </tableColumn>
    <tableColumn id="19" xr3:uid="{B6DED990-A39F-42E0-B7D3-D4B8646C6F32}" name="CONTRATISTA CONJUNTO" dataDxfId="333"/>
    <tableColumn id="20" xr3:uid="{45C33643-3A05-4DE7-9A67-3C7CD61E1494}" name="CONTRATISTA " dataDxfId="332"/>
    <tableColumn id="83" xr3:uid="{F9545673-1296-44A2-BEFB-33597FB3B637}" name="REPRESENTANTE LEGAL" dataDxfId="331"/>
    <tableColumn id="82" xr3:uid="{B023D031-BDF2-42FC-9FD5-5ADD5AFAFBE8}" name="TIPO PERSONA" dataDxfId="330"/>
    <tableColumn id="81" xr3:uid="{F1152B29-407A-4F1E-BFA0-992BB692FDB1}" name="TIPO CONFIGURACION" dataDxfId="329"/>
    <tableColumn id="77" xr3:uid="{4D30D7E7-085C-400E-8382-AC2A20CD254D}" name="GENERO" dataDxfId="328"/>
    <tableColumn id="76" xr3:uid="{D006207A-36A9-489C-9BDC-307A7F70EA05}" name="DEPENDENCIA" dataDxfId="327"/>
    <tableColumn id="75" xr3:uid="{E1DE67F9-110E-48B8-BC68-E8734B200F83}" name="PERTENECE A LA LOCALIDAD" dataDxfId="326"/>
    <tableColumn id="21" xr3:uid="{DB21649F-2EFB-44A8-8D7D-CA71DB259BB3}" name="TIPO DE DOCUMENTO" dataDxfId="325"/>
    <tableColumn id="22" xr3:uid="{4346B848-FB03-4020-A007-096AC929FD13}" name="NIT / CÉDULA" dataDxfId="324"/>
    <tableColumn id="23" xr3:uid="{C6A5027A-1F99-4F67-813F-CB73740257DE}" name="DIGITO VERIFICACIÓN" dataDxfId="323"/>
    <tableColumn id="24" xr3:uid="{C7C38E83-5681-486E-B4BA-E31CC0AA190A}" name="INTEGRANTE 1" dataDxfId="322">
      <calculatedColumnFormula>IF(Tabla2022[[#This Row],[CONTRATISTA CONJUNTO]]="NO"," - ")</calculatedColumnFormula>
    </tableColumn>
    <tableColumn id="25" xr3:uid="{CFF10247-9726-4327-B07B-6AD23F06101C}" name="INTEGRANTE 2" dataDxfId="321">
      <calculatedColumnFormula>IF(Tabla2022[[#This Row],[CONTRATISTA CONJUNTO]]="NO"," - ")</calculatedColumnFormula>
    </tableColumn>
    <tableColumn id="26" xr3:uid="{6C551E7F-87DA-472D-9C11-24BC7FF9A466}" name="INTEGRANTE 3" dataDxfId="320">
      <calculatedColumnFormula>IF(Tabla2022[[#This Row],[CONTRATISTA CONJUNTO]]="NO"," - ")</calculatedColumnFormula>
    </tableColumn>
    <tableColumn id="27" xr3:uid="{8B9A22A4-A91B-4181-A307-C7D2FD0DE31D}" name="FECHA DE NACIMIENTO " dataDxfId="319"/>
    <tableColumn id="78" xr3:uid="{EAE2C42A-6594-4F3F-9327-605A2A4893B9}" name="CORREO DE CONTACTO" dataDxfId="318"/>
    <tableColumn id="79" xr3:uid="{52B1AABF-4F13-420E-B212-493A0F078070}" name="TÉLEFONO DE CONTACTO" dataDxfId="317"/>
    <tableColumn id="28" xr3:uid="{704C4553-BD82-417B-86CC-E0DC7AD3CFAB}" name="DIRECCIÓN DEL CONTRATISTA" dataDxfId="316"/>
    <tableColumn id="41" xr3:uid="{13181705-6D38-4E27-BBE9-8164DA31DEAE}" name="DESIGNACIÓN SUPERVISIÓN" dataDxfId="315"/>
    <tableColumn id="42" xr3:uid="{6B248E62-F076-4463-A302-35CAB6CD475C}" name="ID DEL SUPERVISOR" dataDxfId="314"/>
    <tableColumn id="43" xr3:uid="{A3CCDC74-576D-42D1-9542-3EBD74627DE8}" name="DIGITO VERIFICACIÓN SUPERVISOR" dataDxfId="313"/>
    <tableColumn id="91" xr3:uid="{1D2A6410-E25E-4755-99BB-0F42AE3C2C00}" name="ANTERIOR DESIGNACIÓN" dataDxfId="312"/>
    <tableColumn id="90" xr3:uid="{D3F44713-E948-4A5F-BD1C-32B4170F1782}" name="FECHA CAMBIO DESIGNACIÓN" dataDxfId="311"/>
    <tableColumn id="31" xr3:uid="{3B898029-EE7E-4367-A6D4-C4BB84B9FBC2}" name="TIPO DE GASTO " dataDxfId="310"/>
    <tableColumn id="32" xr3:uid="{5AA9856A-9134-4367-881E-B1E734ADF96C}" name="ARL" dataDxfId="309"/>
    <tableColumn id="86" xr3:uid="{3FDC850B-74BF-4D7E-9BDC-65E8C96A67A2}" name="FECHA ARL" dataDxfId="308"/>
    <tableColumn id="33" xr3:uid="{07F28950-AC4E-4D6F-982D-5A0CBD074B08}" name="TIPO DE RIESGO" dataDxfId="307"/>
    <tableColumn id="29" xr3:uid="{EEA04B42-B1AB-4F90-AA82-0766BE50E0F8}" name="FECHA DEL PROCESO EN SECOP" dataDxfId="306"/>
    <tableColumn id="34" xr3:uid="{FEEA6418-4F22-4213-98A7-1D646BC4AFB3}" name="FECHA SUSCRIPCIÓN CONTRATO" dataDxfId="305"/>
    <tableColumn id="35" xr3:uid="{3011B0FF-00D7-4AD3-B2AC-6EBEBCD352D7}" name="VALOR INICIAL DEL CONTRATO" dataDxfId="304"/>
    <tableColumn id="36" xr3:uid="{2ABD83B8-B17D-4ACD-97F5-14D543130191}" name="FECHA ACTA DE INICIO" dataDxfId="303"/>
    <tableColumn id="37" xr3:uid="{B2F728E6-2E3A-4434-80FA-293A18212A74}" name="FECHA DE TERMINACIÓN INICIAL" dataDxfId="302"/>
    <tableColumn id="80" xr3:uid="{3786DA12-4FC3-4B6D-8189-799D529F5D89}" name="FECHA FINAL SECOP II" dataDxfId="301"/>
    <tableColumn id="38" xr3:uid="{902CF48C-37DF-44A4-B50E-1C8DF31A00B5}" name="PLAZO DE EJECUCIÓN DÍAS" dataDxfId="300">
      <calculatedColumnFormula>Tabla2022[[#This Row],[FECHA DE TERMINACIÓN INICIAL]]-Tabla2022[[#This Row],[FECHA ACTA DE INICIO]]</calculatedColumnFormula>
    </tableColumn>
    <tableColumn id="39" xr3:uid="{36259C07-982F-4793-BF3D-7D9D9C5BCFDE}" name="PLAZO DE EJECUCIÓN MESES " dataDxfId="299">
      <calculatedColumnFormula>ROUND(BA2/30,0)</calculatedColumnFormula>
    </tableColumn>
    <tableColumn id="40" xr3:uid="{1B9A3EBF-6D6B-425D-B203-7FCB14D1409E}" name="VALOR MENSUAL " dataDxfId="298">
      <calculatedColumnFormula>IF(Tabla2022[[#This Row],[PLAZO DE EJECUCIÓN MESES ]]&gt;0,Tabla2022[[#This Row],[VALOR INICIAL DEL CONTRATO]]/Tabla2022[[#This Row],[PLAZO DE EJECUCIÓN MESES ]]," 0 ")</calculatedColumnFormula>
    </tableColumn>
    <tableColumn id="44" xr3:uid="{13C55A2F-F520-42B9-B427-10E8EA97CF79}" name="ANTICIPOS" dataDxfId="297"/>
    <tableColumn id="45" xr3:uid="{227AF478-1873-43C8-B7EA-9F8A4B9FF7CD}" name="VALOR ANTICIPOS" dataDxfId="296">
      <calculatedColumnFormula>IF(Tabla2022[[#This Row],[ANTICIPOS]]="NO",0," - ")</calculatedColumnFormula>
    </tableColumn>
    <tableColumn id="46" xr3:uid="{76AB987A-7785-4778-A20F-4BDFC7FD7F9D}" name="ADICIÓN" dataDxfId="295"/>
    <tableColumn id="89" xr3:uid="{92997348-73B2-4F30-8ACA-36C1EA5C5DDF}" name="PRORROGAS" dataDxfId="294"/>
    <tableColumn id="47" xr3:uid="{5534456F-7AF4-4E5C-A1C1-CDD13F069642}" name="VALOR ADICIÓN 1" dataDxfId="293"/>
    <tableColumn id="48" xr3:uid="{B64A9EAA-A7E6-4B69-87B3-6BBAA00AA2B5}" name="DÍAS PRORROGA 1" dataDxfId="292"/>
    <tableColumn id="49" xr3:uid="{7A506FBA-3773-4F64-AA22-1666E60D20B0}" name="CDP ADICIÓN 1" dataDxfId="291"/>
    <tableColumn id="50" xr3:uid="{5DFC7B9E-AB9E-4AFD-89D2-CA14CCC325D4}" name="FECHA CDP ADICIÓN 1" dataDxfId="290"/>
    <tableColumn id="51" xr3:uid="{BE9B3130-A9B2-41B3-89CE-9F080B22E31A}" name="RP ADICIÓN 1" dataDxfId="289"/>
    <tableColumn id="52" xr3:uid="{7E48DCCB-1BA1-4C44-94D1-235F1558022B}" name="FECHA RP ADICIÓN 1" dataDxfId="288"/>
    <tableColumn id="53" xr3:uid="{83FFBFF7-5665-462E-A18D-A4F2BCD96841}" name="VALOR ADICIÓN 2" dataDxfId="287"/>
    <tableColumn id="54" xr3:uid="{FC5E5E35-E5FE-4D9C-BFE9-82F6D4D35DD5}" name="DÍAS PRORROGA  2" dataDxfId="286"/>
    <tableColumn id="55" xr3:uid="{68CF04E5-41DC-4029-BE95-C1FFD2F1271B}" name="CDP ADICIÓN 2" dataDxfId="285"/>
    <tableColumn id="56" xr3:uid="{C4B7B9DF-35EF-4675-B2C2-55015468DCC7}" name="FECHA CDP ADICIÓN 2" dataDxfId="284"/>
    <tableColumn id="57" xr3:uid="{6536AAE6-E882-419C-9476-ADF6F8393E62}" name="RP ADICIÓN 2" dataDxfId="283"/>
    <tableColumn id="58" xr3:uid="{56D26F35-7B1A-4D6C-8626-B7D97CA1EABA}" name="FECHA RP ADICIÓN 2" dataDxfId="282"/>
    <tableColumn id="59" xr3:uid="{E7D77A86-9590-494C-B733-8B7A01BAFF78}" name="VALOR ADICIÓN 3" dataDxfId="281"/>
    <tableColumn id="60" xr3:uid="{3A08E50F-2DA5-43BC-A93A-5777C7E28530}" name="DÍAS PRORROGA 3" dataDxfId="280"/>
    <tableColumn id="61" xr3:uid="{A5DD7508-0F24-472D-B558-1B2CCC11FE8B}" name="CDP ADICIÓN 3" dataDxfId="279"/>
    <tableColumn id="62" xr3:uid="{261AA77A-C2ED-4219-AC35-E7CEBFF40DC0}" name="FECHA CDP ADICIÓN 3" dataDxfId="278"/>
    <tableColumn id="63" xr3:uid="{C2C5B4EE-04A8-4AD6-8E52-A76E50C04E14}" name="RP ADICIÓN 3" dataDxfId="277"/>
    <tableColumn id="64" xr3:uid="{FFEFB054-377E-4F67-8709-143F3E2A2651}" name="FECHA RP ADICIÓN 3" dataDxfId="276"/>
    <tableColumn id="30" xr3:uid="{38FABE65-1B20-4DAA-89C0-475AD0679280}" name="TOTAL PRORROGAS" dataDxfId="275">
      <calculatedColumnFormula>Tabla2022[[#This Row],[DÍAS PRORROGA 1]]+Tabla2022[[#This Row],[DÍAS PRORROGA  2]]+Tabla2022[[#This Row],[DÍAS PRORROGA 3]]</calculatedColumnFormula>
    </tableColumn>
    <tableColumn id="65" xr3:uid="{048B42F8-451D-428C-9119-C6AC875BD30A}" name="VALOR ADICIONES " dataDxfId="274">
      <calculatedColumnFormula>IF(Tabla2022[[#This Row],[ADICIÓN]]="NO",0,Tabla2022[[#This Row],[VALOR ADICIÓN 1]]+Tabla2022[[#This Row],[VALOR ADICIÓN 2]]+Tabla2022[[#This Row],[VALOR ADICIÓN 3]])</calculatedColumnFormula>
    </tableColumn>
    <tableColumn id="66" xr3:uid="{D3E025E2-B8A3-48F2-BB0F-5E78252A817B}" name="SUSPENSIONES " dataDxfId="273"/>
    <tableColumn id="88" xr3:uid="{F8A54696-5F9A-4642-82F5-AB51E780F0BE}" name="TOTAL DÍAS SUSPENDIDOS" dataDxfId="272"/>
    <tableColumn id="67" xr3:uid="{707049E3-B389-44EE-856C-1111ADF7093A}" name="FECHA DE TERMINACIÓN FINAL" dataDxfId="271">
      <calculatedColumnFormula>IF(Tabla2022[[#This Row],[ADICIÓN]]="SI",Tabla2022[[#This Row],[PLAZO DE EJECUCIÓN DÍAS]]+Tabla2022[[#This Row],[DÍAS PRORROGA 1]]+Tabla2022[[#This Row],[DÍAS PRORROGA  2]]+Tabla2022[[#This Row],[DÍAS PRORROGA 3]],Tabla2022[[#This Row],[FECHA DE TERMINACIÓN INICIAL]])</calculatedColumnFormula>
    </tableColumn>
    <tableColumn id="68" xr3:uid="{C5C80B8D-F1F9-4BD2-B14B-7CEB818C0283}" name="VALOR FINAL CONTRATO" dataDxfId="270">
      <calculatedColumnFormula>IF(Tabla2022[[#This Row],[ADICIÓN]]="SI",Tabla2022[[#This Row],[VALOR INICIAL DEL CONTRATO]]+Tabla2022[[#This Row],[VALOR ADICIONES ]],Tabla2022[[#This Row],[VALOR INICIAL DEL CONTRATO]])</calculatedColumnFormula>
    </tableColumn>
    <tableColumn id="69" xr3:uid="{197C0121-2518-4A6F-8F6D-EE12B17E91D3}" name="FECHA DE LIQUIDACIÓN " dataDxfId="269"/>
    <tableColumn id="70" xr3:uid="{C216370E-25E5-40E3-9B59-7DACA5CC361B}" name="OBSERVACIÓN" dataDxfId="268"/>
    <tableColumn id="72" xr3:uid="{DC24D079-4D61-4268-AE4E-7D48009167F2}" name="OBLIGACIONES ESPECIFICAS" dataDxfId="267"/>
    <tableColumn id="87" xr3:uid="{EAC76569-65BF-4B53-8BCC-8E6A32F71C54}" name="PERFIL" dataDxfId="266"/>
    <tableColumn id="85" xr3:uid="{CD056895-F726-4B12-AB00-5689E2CACD80}" name="NÚMERO DE PROGRAMA " dataDxfId="265"/>
    <tableColumn id="73" xr3:uid="{2DD2C401-DFAF-4D3F-AFD2-CE8AA0C9D0A8}" name="EQUIVALENCIA PROGRAMA" dataDxfId="264"/>
    <tableColumn id="84" xr3:uid="{362E4E1A-88AA-4AE4-AA37-B3E3392646E2}" name="PROPÓSITO " dataDxfId="263"/>
    <tableColumn id="74" xr3:uid="{C12C6573-EFD6-4D20-AC8C-486754944A23}" name="No. PROYECTO" totalsRowFunction="count" dataDxfId="262"/>
  </tableColumns>
  <tableStyleInfo name="Estilo de tabla 1"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14375&amp;isFromPublicArea=True&amp;isModal=False" TargetMode="External"/><Relationship Id="rId299" Type="http://schemas.openxmlformats.org/officeDocument/2006/relationships/hyperlink" Target="https://community.secop.gov.co/Public/Tendering/OpportunityDetail/Index?noticeUID=CO1.NTC.3135846&amp;isFromPublicArea=True&amp;isModal=False" TargetMode="External"/><Relationship Id="rId21" Type="http://schemas.openxmlformats.org/officeDocument/2006/relationships/hyperlink" Target="https://community.secop.gov.co/Public/Tendering/OpportunityDetail/Index?noticeUID=CO1.NTC.2563289&amp;isFromPublicArea=True&amp;isModal=False" TargetMode="External"/><Relationship Id="rId63" Type="http://schemas.openxmlformats.org/officeDocument/2006/relationships/hyperlink" Target="https://community.secop.gov.co/Public/Tendering/OpportunityDetail/Index?noticeUID=CO1.NTC.2625799&amp;isFromPublicArea=True&amp;isModal=False" TargetMode="External"/><Relationship Id="rId159" Type="http://schemas.openxmlformats.org/officeDocument/2006/relationships/hyperlink" Target="https://community.secop.gov.co/Public/Tendering/OpportunityDetail/Index?noticeUID=CO1.NTC.2785371&amp;isFromPublicArea=True&amp;isModal=False" TargetMode="External"/><Relationship Id="rId324" Type="http://schemas.openxmlformats.org/officeDocument/2006/relationships/hyperlink" Target="https://community.secop.gov.co/Public/Tendering/OpportunityDetail/Index?noticeUID=CO1.NTC.3173718&amp;isFromPublicArea=True&amp;isModal=False" TargetMode="External"/><Relationship Id="rId170" Type="http://schemas.openxmlformats.org/officeDocument/2006/relationships/hyperlink" Target="https://community.secop.gov.co/Public/Tendering/OpportunityDetail/Index?noticeUID=CO1.NTC.2795125&amp;isFromPublicArea=True&amp;isModal=False" TargetMode="External"/><Relationship Id="rId226" Type="http://schemas.openxmlformats.org/officeDocument/2006/relationships/hyperlink" Target="mailto:CORPORACIONFRACTAL@GMAIL.COM" TargetMode="External"/><Relationship Id="rId268" Type="http://schemas.openxmlformats.org/officeDocument/2006/relationships/hyperlink" Target="mailto:abg.alexandra@gmail.com" TargetMode="External"/><Relationship Id="rId32" Type="http://schemas.openxmlformats.org/officeDocument/2006/relationships/hyperlink" Target="https://community.secop.gov.co/Public/Tendering/OpportunityDetail/Index?noticeUID=CO1.NTC.2571018&amp;isFromPublicArea=True&amp;isModal=False" TargetMode="External"/><Relationship Id="rId74" Type="http://schemas.openxmlformats.org/officeDocument/2006/relationships/hyperlink" Target="https://community.secop.gov.co/Public/Tendering/OpportunityDetail/Index?noticeUID=CO1.NTC.2636264&amp;isFromPublicArea=True&amp;isModal=False" TargetMode="External"/><Relationship Id="rId128" Type="http://schemas.openxmlformats.org/officeDocument/2006/relationships/hyperlink" Target="https://community.secop.gov.co/Public/Tendering/OpportunityDetail/Index?noticeUID=CO1.NTC.2735842&amp;isFromPublicArea=True&amp;isModal=False" TargetMode="External"/><Relationship Id="rId335" Type="http://schemas.openxmlformats.org/officeDocument/2006/relationships/hyperlink" Target="https://community.secop.gov.co/Public/Tendering/OpportunityDetail/Index?noticeUID=CO1.NTC.3173833&amp;isFromPublicArea=True&amp;isModal=False" TargetMode="External"/><Relationship Id="rId5" Type="http://schemas.openxmlformats.org/officeDocument/2006/relationships/hyperlink" Target="mailto:christianrubiano@outlook.com" TargetMode="External"/><Relationship Id="rId181" Type="http://schemas.openxmlformats.org/officeDocument/2006/relationships/hyperlink" Target="https://community.secop.gov.co/Public/Tendering/OpportunityDetail/Index?noticeUID=CO1.NTC.2806792&amp;isFromPublicArea=True&amp;isModal=False" TargetMode="External"/><Relationship Id="rId237" Type="http://schemas.openxmlformats.org/officeDocument/2006/relationships/hyperlink" Target="mailto:omartec4art@gmail.com" TargetMode="External"/><Relationship Id="rId279" Type="http://schemas.openxmlformats.org/officeDocument/2006/relationships/hyperlink" Target="mailto:GUSTAVO262@OUTLOOK.COM" TargetMode="External"/><Relationship Id="rId43" Type="http://schemas.openxmlformats.org/officeDocument/2006/relationships/hyperlink" Target="https://community.secop.gov.co/Public/Tendering/OpportunityDetail/Index?noticeUID=CO1.NTC.2589102&amp;isFromPublicArea=True&amp;isModal=False" TargetMode="External"/><Relationship Id="rId139" Type="http://schemas.openxmlformats.org/officeDocument/2006/relationships/hyperlink" Target="https://community.secop.gov.co/Public/Tendering/OpportunityDetail/Index?noticeUID=CO1.NTC.2756078&amp;isFromPublicArea=True&amp;isModal=False" TargetMode="External"/><Relationship Id="rId290" Type="http://schemas.openxmlformats.org/officeDocument/2006/relationships/hyperlink" Target="mailto:HGIQ221978@GMAIL.COM" TargetMode="External"/><Relationship Id="rId304" Type="http://schemas.openxmlformats.org/officeDocument/2006/relationships/hyperlink" Target="mailto:veronicazapata510@gmail.com" TargetMode="External"/><Relationship Id="rId85" Type="http://schemas.openxmlformats.org/officeDocument/2006/relationships/hyperlink" Target="https://community.secop.gov.co/Public/Tendering/OpportunityDetail/Index?noticeUID=CO1.NTC.2648342&amp;isFromPublicArea=True&amp;isModal=False" TargetMode="External"/><Relationship Id="rId150" Type="http://schemas.openxmlformats.org/officeDocument/2006/relationships/hyperlink" Target="https://community.secop.gov.co/Public/Tendering/OpportunityDetail/Index?noticeUID=CO1.NTC.2763803&amp;isFromPublicArea=True&amp;isModal=False" TargetMode="External"/><Relationship Id="rId192" Type="http://schemas.openxmlformats.org/officeDocument/2006/relationships/hyperlink" Target="mailto:camid.m@hotmail.com" TargetMode="External"/><Relationship Id="rId206" Type="http://schemas.openxmlformats.org/officeDocument/2006/relationships/hyperlink" Target="mailto:jmanriquecortes@hotmail.com" TargetMode="External"/><Relationship Id="rId248" Type="http://schemas.openxmlformats.org/officeDocument/2006/relationships/hyperlink" Target="https://community.secop.gov.co/Public/Tendering/OpportunityDetail/Index?noticeUID=CO1.NTC.3144671&amp;isFromPublicArea=True&amp;isModal=False" TargetMode="External"/><Relationship Id="rId12" Type="http://schemas.openxmlformats.org/officeDocument/2006/relationships/hyperlink" Target="https://community.secop.gov.co/Public/Tendering/OpportunityDetail/Index?noticeUID=CO1.NTC.2550354&amp;isFromPublicArea=True&amp;isModal=False" TargetMode="External"/><Relationship Id="rId108" Type="http://schemas.openxmlformats.org/officeDocument/2006/relationships/hyperlink" Target="https://community.secop.gov.co/Public/Tendering/OpportunityDetail/Index?noticeUID=CO1.NTC.2697898&amp;isFromPublicArea=True&amp;isModal=False" TargetMode="External"/><Relationship Id="rId315" Type="http://schemas.openxmlformats.org/officeDocument/2006/relationships/hyperlink" Target="https://community.secop.gov.co/Public/Tendering/OpportunityDetail/Index?noticeUID=CO1.NTC.3173905&amp;isFromPublicArea=True&amp;isModal=False" TargetMode="External"/><Relationship Id="rId54" Type="http://schemas.openxmlformats.org/officeDocument/2006/relationships/hyperlink" Target="mailto:rospy1469@hotmail.com" TargetMode="External"/><Relationship Id="rId96" Type="http://schemas.openxmlformats.org/officeDocument/2006/relationships/hyperlink" Target="https://community.secop.gov.co/Public/Tendering/OpportunityDetail/Index?noticeUID=CO1.NTC.2675289&amp;isFromPublicArea=True&amp;isModal=False" TargetMode="External"/><Relationship Id="rId161" Type="http://schemas.openxmlformats.org/officeDocument/2006/relationships/hyperlink" Target="https://community.secop.gov.co/Public/Tendering/OpportunityDetail/Index?noticeUID=CO1.NTC.2786706&amp;isFromPublicArea=True&amp;isModal=False" TargetMode="External"/><Relationship Id="rId217" Type="http://schemas.openxmlformats.org/officeDocument/2006/relationships/hyperlink" Target="mailto:manolo.r09@hotmail.com" TargetMode="External"/><Relationship Id="rId259" Type="http://schemas.openxmlformats.org/officeDocument/2006/relationships/hyperlink" Target="mailto:dimatecito.27@gmail.com" TargetMode="External"/><Relationship Id="rId23" Type="http://schemas.openxmlformats.org/officeDocument/2006/relationships/hyperlink" Target="https://community.secop.gov.co/Public/Tendering/OpportunityDetail/Index?noticeUID=CO1.NTC.2563687&amp;isFromPublicArea=True&amp;isModal=False" TargetMode="External"/><Relationship Id="rId119" Type="http://schemas.openxmlformats.org/officeDocument/2006/relationships/hyperlink" Target="https://community.secop.gov.co/Public/Tendering/OpportunityDetail/Index?noticeUID=CO1.NTC.2715614&amp;isFromPublicArea=True&amp;isModal=False" TargetMode="External"/><Relationship Id="rId270" Type="http://schemas.openxmlformats.org/officeDocument/2006/relationships/hyperlink" Target="mailto:JOHAN.HILARION1997@GMAIL.COM" TargetMode="External"/><Relationship Id="rId326" Type="http://schemas.openxmlformats.org/officeDocument/2006/relationships/hyperlink" Target="https://community.secop.gov.co/Public/Tendering/OpportunityDetail/Index?noticeUID=CO1.NTC.3173841&amp;isFromPublicArea=True&amp;isModal=False" TargetMode="External"/><Relationship Id="rId65" Type="http://schemas.openxmlformats.org/officeDocument/2006/relationships/hyperlink" Target="https://community.secop.gov.co/Public/Tendering/OpportunityDetail/Index?noticeUID=CO1.NTC.2627089&amp;isFromPublicArea=True&amp;isModal=False" TargetMode="External"/><Relationship Id="rId130" Type="http://schemas.openxmlformats.org/officeDocument/2006/relationships/hyperlink" Target="https://community.secop.gov.co/Public/Tendering/OpportunityDetail/Index?noticeUID=CO1.NTC.2734681&amp;isFromPublicArea=True&amp;isModal=False" TargetMode="External"/><Relationship Id="rId172" Type="http://schemas.openxmlformats.org/officeDocument/2006/relationships/hyperlink" Target="https://community.secop.gov.co/Public/Tendering/OpportunityDetail/Index?noticeUID=CO1.NTC.2803165&amp;isFromPublicArea=True&amp;isModal=False" TargetMode="External"/><Relationship Id="rId228" Type="http://schemas.openxmlformats.org/officeDocument/2006/relationships/hyperlink" Target="https://community.secop.gov.co/Public/Tendering/OpportunityDetail/Index?noticeUID=CO1.NTC.2935569&amp;isFromPublicArea=True&amp;isModal=False" TargetMode="External"/><Relationship Id="rId281" Type="http://schemas.openxmlformats.org/officeDocument/2006/relationships/hyperlink" Target="mailto:FABIOMORENOTORRES@HOTMAIL.COM" TargetMode="External"/><Relationship Id="rId337" Type="http://schemas.openxmlformats.org/officeDocument/2006/relationships/hyperlink" Target="https://community.secop.gov.co/Public/Tendering/OpportunityDetail/Index?noticeUID=CO1.NTC.3172498&amp;isFromPublicArea=True&amp;isModal=False" TargetMode="External"/><Relationship Id="rId34" Type="http://schemas.openxmlformats.org/officeDocument/2006/relationships/hyperlink" Target="mailto:juank_7929@hotmail.com" TargetMode="External"/><Relationship Id="rId76" Type="http://schemas.openxmlformats.org/officeDocument/2006/relationships/hyperlink" Target="https://community.secop.gov.co/Public/Tendering/OpportunityDetail/Index?noticeUID=CO1.NTC.2641821&amp;isFromPublicArea=True&amp;isModal=False" TargetMode="External"/><Relationship Id="rId141" Type="http://schemas.openxmlformats.org/officeDocument/2006/relationships/hyperlink" Target="https://community.secop.gov.co/Public/Tendering/OpportunityDetail/Index?noticeUID=CO1.NTC.2756397&amp;isFromPublicArea=True&amp;isModal=False" TargetMode="External"/><Relationship Id="rId7" Type="http://schemas.openxmlformats.org/officeDocument/2006/relationships/hyperlink" Target="mailto:marcelac664@gmail.com" TargetMode="External"/><Relationship Id="rId183" Type="http://schemas.openxmlformats.org/officeDocument/2006/relationships/hyperlink" Target="https://community.secop.gov.co/Public/Tendering/OpportunityDetail/Index?noticeUID=CO1.NTC.2806829&amp;isFromPublicArea=True&amp;isModal=False" TargetMode="External"/><Relationship Id="rId239" Type="http://schemas.openxmlformats.org/officeDocument/2006/relationships/hyperlink" Target="mailto:geovanimartinez@hotmail.com" TargetMode="External"/><Relationship Id="rId250" Type="http://schemas.openxmlformats.org/officeDocument/2006/relationships/hyperlink" Target="https://community.secop.gov.co/Public/Tendering/OpportunityDetail/Index?noticeUID=CO1.NTC.3139917&amp;isFromPublicArea=True&amp;isModal=False" TargetMode="External"/><Relationship Id="rId292" Type="http://schemas.openxmlformats.org/officeDocument/2006/relationships/hyperlink" Target="mailto:HERNANHERRERAM1984@GMAIL.COM" TargetMode="External"/><Relationship Id="rId306" Type="http://schemas.openxmlformats.org/officeDocument/2006/relationships/hyperlink" Target="https://community.secop.gov.co/Public/Tendering/OpportunityDetail/Index?noticeUID=CO1.NTC.3165141&amp;isFromPublicArea=True&amp;isModal=False" TargetMode="External"/><Relationship Id="rId45" Type="http://schemas.openxmlformats.org/officeDocument/2006/relationships/hyperlink" Target="mailto:juliancarvajalz@yahoo.com" TargetMode="External"/><Relationship Id="rId87" Type="http://schemas.openxmlformats.org/officeDocument/2006/relationships/hyperlink" Target="https://community.secop.gov.co/Public/Tendering/OpportunityDetail/Index?noticeUID=CO1.NTC.2650885&amp;isFromPublicArea=True&amp;isModal=False" TargetMode="External"/><Relationship Id="rId110" Type="http://schemas.openxmlformats.org/officeDocument/2006/relationships/hyperlink" Target="https://community.secop.gov.co/Public/Tendering/OpportunityDetail/Index?noticeUID=CO1.NTC.2695884&amp;isFromPublicArea=True&amp;isModal=False" TargetMode="External"/><Relationship Id="rId152" Type="http://schemas.openxmlformats.org/officeDocument/2006/relationships/hyperlink" Target="https://community.secop.gov.co/Public/Tendering/OpportunityDetail/Index?noticeUID=CO1.NTC.2771569&amp;isFromPublicArea=True&amp;isModal=False" TargetMode="External"/><Relationship Id="rId194" Type="http://schemas.openxmlformats.org/officeDocument/2006/relationships/hyperlink" Target="mailto:canilota1@hotmail.com" TargetMode="External"/><Relationship Id="rId208" Type="http://schemas.openxmlformats.org/officeDocument/2006/relationships/hyperlink" Target="mailto:huertasenrique256@hotmail.com" TargetMode="External"/><Relationship Id="rId240" Type="http://schemas.openxmlformats.org/officeDocument/2006/relationships/hyperlink" Target="https://community.secop.gov.co/Public/Tendering/OpportunityDetail/Index?noticeUID=CO1.NTC.3034751&amp;isFromPublicArea=True&amp;isModal=False" TargetMode="External"/><Relationship Id="rId261" Type="http://schemas.openxmlformats.org/officeDocument/2006/relationships/hyperlink" Target="mailto:NISONLOPEZ20@GMAIL.COM" TargetMode="External"/><Relationship Id="rId14" Type="http://schemas.openxmlformats.org/officeDocument/2006/relationships/hyperlink" Target="https://community.secop.gov.co/Public/Tendering/OpportunityDetail/Index?noticeUID=CO1.NTC.2550288&amp;isFromPublicArea=True&amp;isModal=False" TargetMode="External"/><Relationship Id="rId35" Type="http://schemas.openxmlformats.org/officeDocument/2006/relationships/hyperlink" Target="https://community.secop.gov.co/Public/Tendering/OpportunityDetail/Index?noticeUID=CO1.NTC.2581135&amp;isFromPublicArea=True&amp;isModal=False" TargetMode="External"/><Relationship Id="rId56" Type="http://schemas.openxmlformats.org/officeDocument/2006/relationships/hyperlink" Target="mailto:portos3000@gmail.com" TargetMode="External"/><Relationship Id="rId77" Type="http://schemas.openxmlformats.org/officeDocument/2006/relationships/hyperlink" Target="https://community.secop.gov.co/Public/Tendering/OpportunityDetail/Index?noticeUID=CO1.NTC.2642575&amp;isFromPublicArea=True&amp;isModal=False" TargetMode="External"/><Relationship Id="rId100" Type="http://schemas.openxmlformats.org/officeDocument/2006/relationships/hyperlink" Target="https://community.secop.gov.co/Public/Tendering/OpportunityDetail/Index?noticeUID=CO1.NTC.2675265&amp;isFromPublicArea=True&amp;isModal=False" TargetMode="External"/><Relationship Id="rId282" Type="http://schemas.openxmlformats.org/officeDocument/2006/relationships/hyperlink" Target="mailto:CARLOSP._@OUTLOOK.COM" TargetMode="External"/><Relationship Id="rId317" Type="http://schemas.openxmlformats.org/officeDocument/2006/relationships/hyperlink" Target="https://community.secop.gov.co/Public/Tendering/OpportunityDetail/Index?noticeUID=CO1.NTC.3173778&amp;isFromPublicArea=True&amp;isModal=False" TargetMode="External"/><Relationship Id="rId338" Type="http://schemas.openxmlformats.org/officeDocument/2006/relationships/hyperlink" Target="https://community.secop.gov.co/Public/Tendering/OpportunityDetail/Index?noticeUID=CO1.NTC.3143809&amp;isFromPublicArea=True&amp;isModal=False" TargetMode="External"/><Relationship Id="rId8" Type="http://schemas.openxmlformats.org/officeDocument/2006/relationships/hyperlink" Target="https://community.secop.gov.co/Public/Tendering/OpportunityDetail/Index?noticeUID=CO1.NTC.2547129&amp;isFromPublicArea=True&amp;isModal=False" TargetMode="External"/><Relationship Id="rId98" Type="http://schemas.openxmlformats.org/officeDocument/2006/relationships/hyperlink" Target="https://community.secop.gov.co/Public/Tendering/OpportunityDetail/Index?noticeUID=CO1.NTC.2680301&amp;isFromPublicArea=True&amp;isModal=False" TargetMode="External"/><Relationship Id="rId121" Type="http://schemas.openxmlformats.org/officeDocument/2006/relationships/hyperlink" Target="https://community.secop.gov.co/Public/Tendering/OpportunityDetail/Index?noticeUID=CO1.NTC.2724478&amp;isFromPublicArea=True&amp;isModal=False" TargetMode="External"/><Relationship Id="rId142" Type="http://schemas.openxmlformats.org/officeDocument/2006/relationships/hyperlink" Target="https://community.secop.gov.co/Public/Tendering/OpportunityDetail/Index?noticeUID=CO1.NTC.2756931&amp;isFromPublicArea=True&amp;isModal=False" TargetMode="External"/><Relationship Id="rId163" Type="http://schemas.openxmlformats.org/officeDocument/2006/relationships/hyperlink" Target="https://community.secop.gov.co/Public/Tendering/OpportunityDetail/Index?noticeUID=CO1.NTC.2786670&amp;isFromPublicArea=True&amp;isModal=False" TargetMode="External"/><Relationship Id="rId184" Type="http://schemas.openxmlformats.org/officeDocument/2006/relationships/hyperlink" Target="https://community.secop.gov.co/Public/Tendering/OpportunityDetail/Index?noticeUID=CO1.NTC.2807074&amp;isFromPublicArea=True&amp;isModal=False" TargetMode="External"/><Relationship Id="rId219" Type="http://schemas.openxmlformats.org/officeDocument/2006/relationships/hyperlink" Target="mailto:yanivargash_65@hotmail.com" TargetMode="External"/><Relationship Id="rId230" Type="http://schemas.openxmlformats.org/officeDocument/2006/relationships/hyperlink" Target="https://community.secop.gov.co/Public/Tendering/OpportunityDetail/Index?noticeUID=CO1.NTC.2968537&amp;isFromPublicArea=True&amp;isModal=False" TargetMode="External"/><Relationship Id="rId251" Type="http://schemas.openxmlformats.org/officeDocument/2006/relationships/hyperlink" Target="mailto:maryediaz@hotmail.com" TargetMode="External"/><Relationship Id="rId25" Type="http://schemas.openxmlformats.org/officeDocument/2006/relationships/hyperlink" Target="mailto:camimahecha@yahoo.com" TargetMode="External"/><Relationship Id="rId46" Type="http://schemas.openxmlformats.org/officeDocument/2006/relationships/hyperlink" Target="https://community.secop.gov.co/Public/Tendering/OpportunityDetail/Index?noticeUID=CO1.NTC.2592884&amp;isFromPublicArea=True&amp;isModal=False" TargetMode="External"/><Relationship Id="rId67" Type="http://schemas.openxmlformats.org/officeDocument/2006/relationships/hyperlink" Target="https://community.secop.gov.co/Public/Tendering/OpportunityDetail/Index?noticeUID=CO1.NTC.2627373&amp;isFromPublicArea=True&amp;isModal=False" TargetMode="External"/><Relationship Id="rId272" Type="http://schemas.openxmlformats.org/officeDocument/2006/relationships/hyperlink" Target="mailto:MUNOZ1ANGELRODRIGO@GMAIL.COM" TargetMode="External"/><Relationship Id="rId293" Type="http://schemas.openxmlformats.org/officeDocument/2006/relationships/hyperlink" Target="https://community.secop.gov.co/Public/Tendering/OpportunityDetail/Index?noticeUID=CO1.NTC.3168112&amp;isFromPublicArea=True&amp;isModal=False" TargetMode="External"/><Relationship Id="rId307" Type="http://schemas.openxmlformats.org/officeDocument/2006/relationships/hyperlink" Target="https://community.secop.gov.co/Public/Tendering/OpportunityDetail/Index?noticeUID=CO1.NTC.3166950&amp;isFromPublicArea=True&amp;isModal=False" TargetMode="External"/><Relationship Id="rId328" Type="http://schemas.openxmlformats.org/officeDocument/2006/relationships/hyperlink" Target="mailto:Jufeflo12@gmail.com" TargetMode="External"/><Relationship Id="rId88" Type="http://schemas.openxmlformats.org/officeDocument/2006/relationships/hyperlink" Target="https://community.secop.gov.co/Public/Tendering/OpportunityDetail/Index?noticeUID=CO1.NTC.2651394&amp;isFromPublicArea=True&amp;isModal=False" TargetMode="External"/><Relationship Id="rId111" Type="http://schemas.openxmlformats.org/officeDocument/2006/relationships/hyperlink" Target="https://community.secop.gov.co/Public/Tendering/OpportunityDetail/Index?noticeUID=CO1.NTC.2696630&amp;isFromPublicArea=True&amp;isModal=False" TargetMode="External"/><Relationship Id="rId132" Type="http://schemas.openxmlformats.org/officeDocument/2006/relationships/hyperlink" Target="https://community.secop.gov.co/Public/Tendering/OpportunityDetail/Index?noticeUID=CO1.NTC.2734608&amp;isFromPublicArea=True&amp;isModal=False" TargetMode="External"/><Relationship Id="rId153" Type="http://schemas.openxmlformats.org/officeDocument/2006/relationships/hyperlink" Target="https://community.secop.gov.co/Public/Tendering/OpportunityDetail/Index?noticeUID=CO1.NTC.2783234&amp;isFromPublicArea=True&amp;isModal=False" TargetMode="External"/><Relationship Id="rId174" Type="http://schemas.openxmlformats.org/officeDocument/2006/relationships/hyperlink" Target="https://community.secop.gov.co/Public/Tendering/OpportunityDetail/Index?noticeUID=CO1.NTC.2804509&amp;isFromPublicArea=True&amp;isModal=False" TargetMode="External"/><Relationship Id="rId195" Type="http://schemas.openxmlformats.org/officeDocument/2006/relationships/hyperlink" Target="mailto:johana-3031@hotmail.com" TargetMode="External"/><Relationship Id="rId209" Type="http://schemas.openxmlformats.org/officeDocument/2006/relationships/hyperlink" Target="mailto:lilimarm8709@gmail.com" TargetMode="External"/><Relationship Id="rId220" Type="http://schemas.openxmlformats.org/officeDocument/2006/relationships/hyperlink" Target="mailto:gonzalezgonzalezeraclides@gmail.com" TargetMode="External"/><Relationship Id="rId241" Type="http://schemas.openxmlformats.org/officeDocument/2006/relationships/hyperlink" Target="https://community.secop.gov.co/Public/Tendering/OpportunityDetail/Index?noticeUID=CO1.NTC.3040540&amp;isFromPublicArea=True&amp;isModal=False" TargetMode="External"/><Relationship Id="rId15" Type="http://schemas.openxmlformats.org/officeDocument/2006/relationships/hyperlink" Target="https://community.secop.gov.co/Public/Tendering/OpportunityDetail/Index?noticeUID=CO1.NTC.2550499&amp;isFromPublicArea=True&amp;isModal=False" TargetMode="External"/><Relationship Id="rId36" Type="http://schemas.openxmlformats.org/officeDocument/2006/relationships/hyperlink" Target="mailto:edwinruiz56@hotmail.com" TargetMode="External"/><Relationship Id="rId57" Type="http://schemas.openxmlformats.org/officeDocument/2006/relationships/hyperlink" Target="https://community.secop.gov.co/Public/Tendering/OpportunityDetail/Index?noticeUID=CO1.NTC.2617212&amp;isFromPublicArea=True&amp;isModal=False" TargetMode="External"/><Relationship Id="rId262" Type="http://schemas.openxmlformats.org/officeDocument/2006/relationships/hyperlink" Target="mailto:FABIANPULIDO04@GMAIL.COM" TargetMode="External"/><Relationship Id="rId283" Type="http://schemas.openxmlformats.org/officeDocument/2006/relationships/hyperlink" Target="mailto:NESTORV.9008@GMAIL.COM" TargetMode="External"/><Relationship Id="rId318" Type="http://schemas.openxmlformats.org/officeDocument/2006/relationships/hyperlink" Target="https://community.secop.gov.co/Public/Tendering/OpportunityDetail/Index?noticeUID=CO1.NTC.3173585&amp;isFromPublicArea=True&amp;isModal=False" TargetMode="External"/><Relationship Id="rId339" Type="http://schemas.openxmlformats.org/officeDocument/2006/relationships/hyperlink" Target="https://community.secop.gov.co/Public/Tendering/OpportunityDetail/Index?noticeUID=CO1.NTC.3195115&amp;isFromPublicArea=True&amp;isModal=False" TargetMode="External"/><Relationship Id="rId78" Type="http://schemas.openxmlformats.org/officeDocument/2006/relationships/hyperlink" Target="https://community.secop.gov.co/Public/Tendering/OpportunityDetail/Index?noticeUID=CO1.NTC.2644600&amp;isFromPublicArea=True&amp;isModal=False" TargetMode="External"/><Relationship Id="rId99" Type="http://schemas.openxmlformats.org/officeDocument/2006/relationships/hyperlink" Target="https://community.secop.gov.co/Public/Tendering/OpportunityDetail/Index?noticeUID=CO1.NTC.2682417&amp;isFromPublicArea=True&amp;isModal=False" TargetMode="External"/><Relationship Id="rId101" Type="http://schemas.openxmlformats.org/officeDocument/2006/relationships/hyperlink" Target="https://community.secop.gov.co/Public/Tendering/OpportunityDetail/Index?noticeUID=CO1.NTC.2669822&amp;isFromPublicArea=True&amp;isModal=False" TargetMode="External"/><Relationship Id="rId122" Type="http://schemas.openxmlformats.org/officeDocument/2006/relationships/hyperlink" Target="https://community.secop.gov.co/Public/Tendering/OpportunityDetail/Index?noticeUID=CO1.NTC.2724677&amp;isFromPublicArea=True&amp;isModal=False" TargetMode="External"/><Relationship Id="rId143" Type="http://schemas.openxmlformats.org/officeDocument/2006/relationships/hyperlink" Target="https://community.secop.gov.co/Public/Tendering/OpportunityDetail/Index?noticeUID=CO1.NTC.2756794&amp;isFromPublicArea=True&amp;isModal=False" TargetMode="External"/><Relationship Id="rId164" Type="http://schemas.openxmlformats.org/officeDocument/2006/relationships/hyperlink" Target="https://community.secop.gov.co/Public/Tendering/OpportunityDetail/Index?noticeUID=CO1.NTC.2790125&amp;isFromPublicArea=True&amp;isModal=False" TargetMode="External"/><Relationship Id="rId185" Type="http://schemas.openxmlformats.org/officeDocument/2006/relationships/hyperlink" Target="https://community.secop.gov.co/Public/Tendering/OpportunityDetail/Index?noticeUID=CO1.NTC.2806862&amp;isFromPublicArea=True&amp;isModal=False" TargetMode="External"/><Relationship Id="rId9" Type="http://schemas.openxmlformats.org/officeDocument/2006/relationships/hyperlink" Target="mailto:jufeflo12@gmail.com" TargetMode="External"/><Relationship Id="rId210" Type="http://schemas.openxmlformats.org/officeDocument/2006/relationships/hyperlink" Target="mailto:juli_dom12@hotmail.com" TargetMode="External"/><Relationship Id="rId26" Type="http://schemas.openxmlformats.org/officeDocument/2006/relationships/hyperlink" Target="https://community.secop.gov.co/Public/Tendering/OpportunityDetail/Index?noticeUID=CO1.NTC.2585955&amp;isFromPublicArea=True&amp;isModal=False" TargetMode="External"/><Relationship Id="rId231" Type="http://schemas.openxmlformats.org/officeDocument/2006/relationships/hyperlink" Target="mailto:mundial@segurosmundial.com.co" TargetMode="External"/><Relationship Id="rId252" Type="http://schemas.openxmlformats.org/officeDocument/2006/relationships/hyperlink" Target="https://community.secop.gov.co/Public/Tendering/OpportunityDetail/Index?noticeUID=CO1.NTC.3116259&amp;isFromPublicArea=True&amp;isModal=False" TargetMode="External"/><Relationship Id="rId273" Type="http://schemas.openxmlformats.org/officeDocument/2006/relationships/hyperlink" Target="mailto:JOSELIBRADO5901@GMAIL.COM" TargetMode="External"/><Relationship Id="rId294" Type="http://schemas.openxmlformats.org/officeDocument/2006/relationships/hyperlink" Target="https://community.secop.gov.co/Public/Tendering/OpportunityDetail/Index?noticeUID=CO1.NTC.3166803&amp;isFromPublicArea=True&amp;isModal=False" TargetMode="External"/><Relationship Id="rId308" Type="http://schemas.openxmlformats.org/officeDocument/2006/relationships/hyperlink" Target="https://community.secop.gov.co/Public/Tendering/OpportunityDetail/Index?noticeUID=CO1.NTC.3167845&amp;isFromPublicArea=True&amp;isModal=False" TargetMode="External"/><Relationship Id="rId329" Type="http://schemas.openxmlformats.org/officeDocument/2006/relationships/hyperlink" Target="mailto:guillermogarzonrojas89@hotmail.com" TargetMode="External"/><Relationship Id="rId47" Type="http://schemas.openxmlformats.org/officeDocument/2006/relationships/hyperlink" Target="mailto:reygaleano@hotmail.com" TargetMode="External"/><Relationship Id="rId68" Type="http://schemas.openxmlformats.org/officeDocument/2006/relationships/hyperlink" Target="mailto:mario.serrano.acosta@gmail.com" TargetMode="External"/><Relationship Id="rId89" Type="http://schemas.openxmlformats.org/officeDocument/2006/relationships/hyperlink" Target="https://community.secop.gov.co/Public/Tendering/OpportunityDetail/Index?noticeUID=CO1.NTC.2653916&amp;isFromPublicArea=True&amp;isModal=False" TargetMode="External"/><Relationship Id="rId112" Type="http://schemas.openxmlformats.org/officeDocument/2006/relationships/hyperlink" Target="https://community.secop.gov.co/Public/Tendering/OpportunityDetail/Index?noticeUID=CO1.NTC.2696868&amp;isFromPublicArea=True&amp;isModal=False" TargetMode="External"/><Relationship Id="rId133" Type="http://schemas.openxmlformats.org/officeDocument/2006/relationships/hyperlink" Target="https://community.secop.gov.co/Public/Tendering/OpportunityDetail/Index?noticeUID=CO1.NTC.2739041&amp;isFromPublicArea=True&amp;isModal=False" TargetMode="External"/><Relationship Id="rId154" Type="http://schemas.openxmlformats.org/officeDocument/2006/relationships/hyperlink" Target="https://community.secop.gov.co/Public/Tendering/OpportunityDetail/Index?noticeUID=CO1.NTC.2782321&amp;isFromPublicArea=True&amp;isModal=False" TargetMode="External"/><Relationship Id="rId175" Type="http://schemas.openxmlformats.org/officeDocument/2006/relationships/hyperlink" Target="https://community.secop.gov.co/Public/Tendering/OpportunityDetail/Index?noticeUID=CO1.NTC.2804093&amp;isFromPublicArea=True&amp;isModal=False" TargetMode="External"/><Relationship Id="rId340" Type="http://schemas.openxmlformats.org/officeDocument/2006/relationships/hyperlink" Target="mailto:libardodiaz22@gmail.com" TargetMode="External"/><Relationship Id="rId196" Type="http://schemas.openxmlformats.org/officeDocument/2006/relationships/hyperlink" Target="mailto:willirut98@hotmail.com" TargetMode="External"/><Relationship Id="rId200" Type="http://schemas.openxmlformats.org/officeDocument/2006/relationships/hyperlink" Target="mailto:juansebastianm829@gmail.com" TargetMode="External"/><Relationship Id="rId16" Type="http://schemas.openxmlformats.org/officeDocument/2006/relationships/hyperlink" Target="https://community.secop.gov.co/Public/Tendering/OpportunityDetail/Index?noticeUID=CO1.NTC.2548981&amp;isFromPublicArea=True&amp;isModal=False" TargetMode="External"/><Relationship Id="rId221" Type="http://schemas.openxmlformats.org/officeDocument/2006/relationships/hyperlink" Target="mailto:luisomarpv@hotmail.com" TargetMode="External"/><Relationship Id="rId242" Type="http://schemas.openxmlformats.org/officeDocument/2006/relationships/hyperlink" Target="mailto:g.administrativa@seguridadexito.com" TargetMode="External"/><Relationship Id="rId263" Type="http://schemas.openxmlformats.org/officeDocument/2006/relationships/hyperlink" Target="mailto:AZULAUNQUELESDUELA@HOTMAIL.COM" TargetMode="External"/><Relationship Id="rId284" Type="http://schemas.openxmlformats.org/officeDocument/2006/relationships/hyperlink" Target="mailto:MORENOFRANCY292@GMAIL.COM" TargetMode="External"/><Relationship Id="rId319" Type="http://schemas.openxmlformats.org/officeDocument/2006/relationships/hyperlink" Target="https://community.secop.gov.co/Public/Tendering/OpportunityDetail/Index?noticeUID=CO1.NTC.3148716&amp;isFromPublicArea=True&amp;isModal=False" TargetMode="External"/><Relationship Id="rId37" Type="http://schemas.openxmlformats.org/officeDocument/2006/relationships/hyperlink" Target="https://community.secop.gov.co/Public/Tendering/OpportunityDetail/Index?noticeUID=CO1.NTC.2583656&amp;isFromPublicArea=True&amp;isModal=False" TargetMode="External"/><Relationship Id="rId58" Type="http://schemas.openxmlformats.org/officeDocument/2006/relationships/hyperlink" Target="mailto:cristian.torres097@esap.gov.co" TargetMode="External"/><Relationship Id="rId79" Type="http://schemas.openxmlformats.org/officeDocument/2006/relationships/hyperlink" Target="https://community.secop.gov.co/Public/Tendering/OpportunityDetail/Index?noticeUID=CO1.NTC.2645673&amp;isFromPublicArea=True&amp;isModal=False" TargetMode="External"/><Relationship Id="rId102" Type="http://schemas.openxmlformats.org/officeDocument/2006/relationships/hyperlink" Target="mailto:marlen.parra.mp@gmail.com" TargetMode="External"/><Relationship Id="rId123" Type="http://schemas.openxmlformats.org/officeDocument/2006/relationships/hyperlink" Target="https://community.secop.gov.co/Public/Tendering/OpportunityDetail/Index?noticeUID=CO1.NTC.2724779&amp;isFromPublicArea=True&amp;isModal=False" TargetMode="External"/><Relationship Id="rId144" Type="http://schemas.openxmlformats.org/officeDocument/2006/relationships/hyperlink" Target="https://community.secop.gov.co/Public/Tendering/OpportunityDetail/Index?noticeUID=CO1.NTC.2757540&amp;isFromPublicArea=True&amp;isModal=False" TargetMode="External"/><Relationship Id="rId330" Type="http://schemas.openxmlformats.org/officeDocument/2006/relationships/hyperlink" Target="https://community.secop.gov.co/Public/Tendering/OpportunityDetail/Index?noticeUID=CO1.NTC.3173857&amp;isFromPublicArea=True&amp;isModal=False" TargetMode="External"/><Relationship Id="rId90" Type="http://schemas.openxmlformats.org/officeDocument/2006/relationships/hyperlink" Target="https://community.secop.gov.co/Public/Tendering/OpportunityDetail/Index?noticeUID=CO1.NTC.2662094&amp;isFromPublicArea=True&amp;isModal=False" TargetMode="External"/><Relationship Id="rId165" Type="http://schemas.openxmlformats.org/officeDocument/2006/relationships/hyperlink" Target="mailto:licitaciones@sdis.gov.co" TargetMode="External"/><Relationship Id="rId186" Type="http://schemas.openxmlformats.org/officeDocument/2006/relationships/hyperlink" Target="https://community.secop.gov.co/Public/Tendering/OpportunityDetail/Index?noticeUID=CO1.NTC.2807295&amp;isFromPublicArea=True&amp;isModal=False" TargetMode="External"/><Relationship Id="rId211" Type="http://schemas.openxmlformats.org/officeDocument/2006/relationships/hyperlink" Target="mailto:carlosmacana1997@gmail.com" TargetMode="External"/><Relationship Id="rId232" Type="http://schemas.openxmlformats.org/officeDocument/2006/relationships/hyperlink" Target="mailto:leidymilenabare@gmail.com" TargetMode="External"/><Relationship Id="rId253" Type="http://schemas.openxmlformats.org/officeDocument/2006/relationships/hyperlink" Target="https://community.secop.gov.co/Public/Tendering/OpportunityDetail/Index?noticeUID=CO1.NTC.3115827&amp;isFromPublicArea=True&amp;isModal=False" TargetMode="External"/><Relationship Id="rId274" Type="http://schemas.openxmlformats.org/officeDocument/2006/relationships/hyperlink" Target="mailto:romanmauricio943@gmail.com" TargetMode="External"/><Relationship Id="rId295" Type="http://schemas.openxmlformats.org/officeDocument/2006/relationships/hyperlink" Target="https://community.secop.gov.co/Public/Tendering/OpportunityDetail/Index?noticeUID=CO1.NTC.3166054&amp;isFromPublicArea=True&amp;isModal=False" TargetMode="External"/><Relationship Id="rId309" Type="http://schemas.openxmlformats.org/officeDocument/2006/relationships/hyperlink" Target="https://community.secop.gov.co/Public/Tendering/OpportunityDetail/Index?noticeUID=CO1.NTC.3169116&amp;isFromPublicArea=True&amp;isModal=False" TargetMode="External"/><Relationship Id="rId27" Type="http://schemas.openxmlformats.org/officeDocument/2006/relationships/hyperlink" Target="mailto:mogoyita73@hotmail.com" TargetMode="External"/><Relationship Id="rId48" Type="http://schemas.openxmlformats.org/officeDocument/2006/relationships/hyperlink" Target="https://community.secop.gov.co/Public/Tendering/OpportunityDetail/Index?noticeUID=CO1.NTC.2597450&amp;isFromPublicArea=True&amp;isModal=False" TargetMode="External"/><Relationship Id="rId69" Type="http://schemas.openxmlformats.org/officeDocument/2006/relationships/hyperlink" Target="https://community.secop.gov.co/Public/Tendering/OpportunityDetail/Index?noticeUID=CO1.NTC.2627271&amp;isFromPublicArea=True&amp;isModal=False" TargetMode="External"/><Relationship Id="rId113" Type="http://schemas.openxmlformats.org/officeDocument/2006/relationships/hyperlink" Target="https://community.secop.gov.co/Public/Tendering/OpportunityDetail/Index?noticeUID=CO1.NTC.2710089&amp;isFromPublicArea=True&amp;isModal=False" TargetMode="External"/><Relationship Id="rId134" Type="http://schemas.openxmlformats.org/officeDocument/2006/relationships/hyperlink" Target="https://community.secop.gov.co/Public/Tendering/OpportunityDetail/Index?noticeUID=CO1.NTC.2739703&amp;isFromPublicArea=True&amp;isModal=False" TargetMode="External"/><Relationship Id="rId320" Type="http://schemas.openxmlformats.org/officeDocument/2006/relationships/hyperlink" Target="https://community.secop.gov.co/Public/Tendering/OpportunityDetail/Index?noticeUID=CO1.NTC.3148782&amp;isFromPublicArea=True&amp;isModal=False" TargetMode="External"/><Relationship Id="rId80" Type="http://schemas.openxmlformats.org/officeDocument/2006/relationships/hyperlink" Target="https://community.secop.gov.co/Public/Tendering/OpportunityDetail/Index?noticeUID=CO1.NTC.2645708&amp;isFromPublicArea=True&amp;isModal=False" TargetMode="External"/><Relationship Id="rId155" Type="http://schemas.openxmlformats.org/officeDocument/2006/relationships/hyperlink" Target="https://community.secop.gov.co/Public/Tendering/OpportunityDetail/Index?noticeUID=CO1.NTC.2784097&amp;isFromPublicArea=True&amp;isModal=False" TargetMode="External"/><Relationship Id="rId176" Type="http://schemas.openxmlformats.org/officeDocument/2006/relationships/hyperlink" Target="https://community.secop.gov.co/Public/Tendering/OpportunityDetail/Index?noticeUID=CO1.NTC.2804526&amp;isFromPublicArea=True&amp;isModal=False" TargetMode="External"/><Relationship Id="rId197" Type="http://schemas.openxmlformats.org/officeDocument/2006/relationships/hyperlink" Target="mailto:wilmartorrestorres@gmail.com" TargetMode="External"/><Relationship Id="rId341" Type="http://schemas.openxmlformats.org/officeDocument/2006/relationships/printerSettings" Target="../printerSettings/printerSettings1.bin"/><Relationship Id="rId201" Type="http://schemas.openxmlformats.org/officeDocument/2006/relationships/hyperlink" Target="mailto:david.cristancho@hotmail.com" TargetMode="External"/><Relationship Id="rId222" Type="http://schemas.openxmlformats.org/officeDocument/2006/relationships/hyperlink" Target="https://community.secop.gov.co/Public/Tendering/OpportunityDetail/Index?noticeUID=CO1.NTC.2651842&amp;isFromPublicArea=True&amp;isModal=False" TargetMode="External"/><Relationship Id="rId243" Type="http://schemas.openxmlformats.org/officeDocument/2006/relationships/hyperlink" Target="https://community.secop.gov.co/Public/Tendering/OpportunityDetail/Index?noticeUID=CO1.NTC.3069798&amp;isFromPublicArea=True&amp;isModal=False" TargetMode="External"/><Relationship Id="rId264" Type="http://schemas.openxmlformats.org/officeDocument/2006/relationships/hyperlink" Target="mailto:SAMICHA16@HOTMAIL.COM" TargetMode="External"/><Relationship Id="rId285" Type="http://schemas.openxmlformats.org/officeDocument/2006/relationships/hyperlink" Target="mailto:ROMEROP969@GMAIL.COM" TargetMode="External"/><Relationship Id="rId17" Type="http://schemas.openxmlformats.org/officeDocument/2006/relationships/hyperlink" Target="https://community.secop.gov.co/Public/Tendering/OpportunityDetail/Index?noticeUID=CO1.NTC.2551226&amp;isFromPublicArea=True&amp;isModal=False" TargetMode="External"/><Relationship Id="rId38" Type="http://schemas.openxmlformats.org/officeDocument/2006/relationships/hyperlink" Target="mailto:karina.olaya@gmail.com" TargetMode="External"/><Relationship Id="rId59" Type="http://schemas.openxmlformats.org/officeDocument/2006/relationships/hyperlink" Target="https://community.secop.gov.co/Public/Tendering/OpportunityDetail/Index?noticeUID=CO1.NTC.2617861&amp;isFromPublicArea=True&amp;isModal=False" TargetMode="External"/><Relationship Id="rId103" Type="http://schemas.openxmlformats.org/officeDocument/2006/relationships/hyperlink" Target="mailto:ing.dalgyleal@gmail.com" TargetMode="External"/><Relationship Id="rId124" Type="http://schemas.openxmlformats.org/officeDocument/2006/relationships/hyperlink" Target="https://community.secop.gov.co/Public/Tendering/OpportunityDetail/Index?noticeUID=CO1.NTC.2726646&amp;isFromPublicArea=True&amp;isModal=False" TargetMode="External"/><Relationship Id="rId310" Type="http://schemas.openxmlformats.org/officeDocument/2006/relationships/hyperlink" Target="https://community.secop.gov.co/Public/Tendering/OpportunityDetail/Index?noticeUID=CO1.NTC.3169113&amp;isFromPublicArea=True&amp;isModal=False" TargetMode="External"/><Relationship Id="rId70" Type="http://schemas.openxmlformats.org/officeDocument/2006/relationships/hyperlink" Target="https://community.secop.gov.co/Public/Tendering/OpportunityDetail/Index?noticeUID=CO1.NTC.2627723&amp;isFromPublicArea=True&amp;isModal=False" TargetMode="External"/><Relationship Id="rId91" Type="http://schemas.openxmlformats.org/officeDocument/2006/relationships/hyperlink" Target="https://community.secop.gov.co/Public/Tendering/OpportunityDetail/Index?noticeUID=CO1.NTC.2662995&amp;isFromPublicArea=True&amp;isModal=False" TargetMode="External"/><Relationship Id="rId145" Type="http://schemas.openxmlformats.org/officeDocument/2006/relationships/hyperlink" Target="https://community.secop.gov.co/Public/Tendering/OpportunityDetail/Index?noticeUID=CO1.NTC.2759668&amp;isFromPublicArea=True&amp;isModal=False" TargetMode="External"/><Relationship Id="rId166" Type="http://schemas.openxmlformats.org/officeDocument/2006/relationships/hyperlink" Target="mailto:licitaciones@sdis.gov.co" TargetMode="External"/><Relationship Id="rId187" Type="http://schemas.openxmlformats.org/officeDocument/2006/relationships/hyperlink" Target="https://community.secop.gov.co/Public/Tendering/OpportunityDetail/Index?noticeUID=CO1.NTC.2807463&amp;isFromPublicArea=True&amp;isModal=False" TargetMode="External"/><Relationship Id="rId331" Type="http://schemas.openxmlformats.org/officeDocument/2006/relationships/hyperlink" Target="https://community.secop.gov.co/Public/Tendering/OpportunityDetail/Index?noticeUID=CO1.NTC.3173391&amp;isFromPublicArea=True&amp;isModal=False" TargetMode="External"/><Relationship Id="rId1" Type="http://schemas.openxmlformats.org/officeDocument/2006/relationships/hyperlink" Target="https://community.secop.gov.co/Public/Tendering/OpportunityDetail/Index?noticeUID=CO1.NTC.2530663&amp;isFromPublicArea=True&amp;isModal=False" TargetMode="External"/><Relationship Id="rId212" Type="http://schemas.openxmlformats.org/officeDocument/2006/relationships/hyperlink" Target="mailto:ruizalexander012@gmail.com" TargetMode="External"/><Relationship Id="rId233" Type="http://schemas.openxmlformats.org/officeDocument/2006/relationships/hyperlink" Target="mailto:ingdiazcandela@gmail.com" TargetMode="External"/><Relationship Id="rId254" Type="http://schemas.openxmlformats.org/officeDocument/2006/relationships/hyperlink" Target="mailto:NEIDERMOLINA2016@GMAIL.COM" TargetMode="External"/><Relationship Id="rId28" Type="http://schemas.openxmlformats.org/officeDocument/2006/relationships/hyperlink" Target="mailto:luiszenitram@hotmail.com" TargetMode="External"/><Relationship Id="rId49" Type="http://schemas.openxmlformats.org/officeDocument/2006/relationships/hyperlink" Target="mailto:njgt1981@gmail.com" TargetMode="External"/><Relationship Id="rId114" Type="http://schemas.openxmlformats.org/officeDocument/2006/relationships/hyperlink" Target="https://community.secop.gov.co/Public/Tendering/OpportunityDetail/Index?noticeUID=CO1.NTC.2712076&amp;isFromPublicArea=True&amp;isModal=False" TargetMode="External"/><Relationship Id="rId275" Type="http://schemas.openxmlformats.org/officeDocument/2006/relationships/hyperlink" Target="mailto:maxilosu@outlook.es" TargetMode="External"/><Relationship Id="rId296" Type="http://schemas.openxmlformats.org/officeDocument/2006/relationships/hyperlink" Target="https://community.secop.gov.co/Public/Tendering/OpportunityDetail/Index?noticeUID=CO1.NTC.3155345&amp;isFromPublicArea=True&amp;isModal=False" TargetMode="External"/><Relationship Id="rId300" Type="http://schemas.openxmlformats.org/officeDocument/2006/relationships/hyperlink" Target="https://community.secop.gov.co/Public/Tendering/OpportunityDetail/Index?noticeUID=CO1.NTC.3135588&amp;isFromPublicArea=True&amp;isModal=False" TargetMode="External"/><Relationship Id="rId60" Type="http://schemas.openxmlformats.org/officeDocument/2006/relationships/hyperlink" Target="https://community.secop.gov.co/Public/Tendering/OpportunityDetail/Index?noticeUID=CO1.NTC.2618316&amp;isFromPublicArea=True&amp;isModal=False" TargetMode="External"/><Relationship Id="rId81" Type="http://schemas.openxmlformats.org/officeDocument/2006/relationships/hyperlink" Target="https://community.secop.gov.co/Public/Tendering/OpportunityDetail/Index?noticeUID=CO1.NTC.2645645&amp;isFromPublicArea=True&amp;isModal=False" TargetMode="External"/><Relationship Id="rId135" Type="http://schemas.openxmlformats.org/officeDocument/2006/relationships/hyperlink" Target="https://community.secop.gov.co/Public/Tendering/OpportunityDetail/Index?noticeUID=CO1.NTC.2739684&amp;isFromPublicArea=True&amp;isModal=False" TargetMode="External"/><Relationship Id="rId156" Type="http://schemas.openxmlformats.org/officeDocument/2006/relationships/hyperlink" Target="https://community.secop.gov.co/Public/Tendering/OpportunityDetail/Index?noticeUID=CO1.NTC.2784365&amp;isFromPublicArea=True&amp;isModal=False" TargetMode="External"/><Relationship Id="rId177" Type="http://schemas.openxmlformats.org/officeDocument/2006/relationships/hyperlink" Target="https://community.secop.gov.co/Public/Tendering/OpportunityDetail/Index?noticeUID=CO1.NTC.2804353&amp;isFromPublicArea=True&amp;isModal=False" TargetMode="External"/><Relationship Id="rId198" Type="http://schemas.openxmlformats.org/officeDocument/2006/relationships/hyperlink" Target="mailto:linaecheverrylombana@hotmail.com" TargetMode="External"/><Relationship Id="rId321" Type="http://schemas.openxmlformats.org/officeDocument/2006/relationships/hyperlink" Target="https://community.secop.gov.co/Public/Tendering/OpportunityDetail/Index?noticeUID=CO1.NTC.3152980&amp;isFromPublicArea=True&amp;isModal=False" TargetMode="External"/><Relationship Id="rId342" Type="http://schemas.openxmlformats.org/officeDocument/2006/relationships/table" Target="../tables/table1.xml"/><Relationship Id="rId202" Type="http://schemas.openxmlformats.org/officeDocument/2006/relationships/hyperlink" Target="mailto:limarsabe@gmail.com" TargetMode="External"/><Relationship Id="rId223" Type="http://schemas.openxmlformats.org/officeDocument/2006/relationships/hyperlink" Target="mailto:joseingeniero02@gmail.com" TargetMode="External"/><Relationship Id="rId244" Type="http://schemas.openxmlformats.org/officeDocument/2006/relationships/hyperlink" Target="https://community.secop.gov.co/Public/Tendering/OpportunityDetail/Index?noticeUID=CO1.NTC.3071691&amp;isFromPublicArea=True&amp;isModal=False" TargetMode="External"/><Relationship Id="rId18" Type="http://schemas.openxmlformats.org/officeDocument/2006/relationships/hyperlink" Target="https://community.secop.gov.co/Public/Tendering/OpportunityDetail/Index?noticeUID=CO1.NTC.2552548&amp;isFromPublicArea=True&amp;isModal=False" TargetMode="External"/><Relationship Id="rId39" Type="http://schemas.openxmlformats.org/officeDocument/2006/relationships/hyperlink" Target="https://community.secop.gov.co/Public/Tendering/OpportunityDetail/Index?noticeUID=CO1.NTC.2584062&amp;isFromPublicArea=True&amp;isModal=False" TargetMode="External"/><Relationship Id="rId265" Type="http://schemas.openxmlformats.org/officeDocument/2006/relationships/hyperlink" Target="https://www.contratos.gov.co/consultas/detalleProceso.do?numConstancia=22-22-36826&amp;g-recaptcha-response=03ANYolqvX0DmjDTIMOznR2JT2YRgWlB-D4Q6HSHMzUtw-QJmIsqp0K71zDhGlMNTmr2Hz1J-XCVeCg-XnmPrVtQXhcUkZoqZ0iE-A5gVyyKXYp4hjq766uZN_ONSfvXVau8wDoKGAW6m61SjLF6Gwjg-FwvvGiA40oLp6BkwawtC_DP6osVWV3EpqgSdhhn5_-apUda_dZK79IsAak0YQbBdZAI45AwRtJedeMSGtymkX9lA1sJ0LnE6ffKf_ign5Ge-urb_nkulz80lj3aFaMid7EpBFPM2x28awhlLbxlXBlpaacrdmM4Wzhi9TehkV_rdw919tcSdxjn6FhMyvogEbwxaboMKd0bNwijFwEaC_Da9Ua2H-ZwyCdOG9J6D-kaIxlYDSZcpSExuWdmlkjXObl0BNLOS6ukZNHVGHVO-jXUmvVrd-FCvqKttucz_KzW-PJQc7HfX8GuEWNii684hsuxh5RrYWM3tugaieM30NEahlVDmFeh2E6ctSf0cYS-jrOm9nYb8x" TargetMode="External"/><Relationship Id="rId286" Type="http://schemas.openxmlformats.org/officeDocument/2006/relationships/hyperlink" Target="mailto:alejandrogonzalezcabanilla@gmail.com" TargetMode="External"/><Relationship Id="rId50" Type="http://schemas.openxmlformats.org/officeDocument/2006/relationships/hyperlink" Target="https://community.secop.gov.co/Public/Tendering/OpportunityDetail/Index?noticeUID=CO1.NTC.2602141&amp;isFromPublicArea=True&amp;isModal=False" TargetMode="External"/><Relationship Id="rId104" Type="http://schemas.openxmlformats.org/officeDocument/2006/relationships/hyperlink" Target="https://community.secop.gov.co/Public/Tendering/OpportunityDetail/Index?noticeUID=CO1.NTC.2681443&amp;isFromPublicArea=True&amp;isModal=False" TargetMode="External"/><Relationship Id="rId125" Type="http://schemas.openxmlformats.org/officeDocument/2006/relationships/hyperlink" Target="https://community.secop.gov.co/Public/Tendering/OpportunityDetail/Index?noticeUID=CO1.NTC.2726803&amp;isFromPublicArea=True&amp;isModal=False" TargetMode="External"/><Relationship Id="rId146" Type="http://schemas.openxmlformats.org/officeDocument/2006/relationships/hyperlink" Target="https://community.secop.gov.co/Public/Tendering/OpportunityDetail/Index?noticeUID=CO1.NTC.2760099&amp;isFromPublicArea=True&amp;isModal=False" TargetMode="External"/><Relationship Id="rId167" Type="http://schemas.openxmlformats.org/officeDocument/2006/relationships/hyperlink" Target="https://community.secop.gov.co/Public/Tendering/OpportunityDetail/Index?noticeUID=CO1.NTC.2791121&amp;isFromPublicArea=True&amp;isModal=False" TargetMode="External"/><Relationship Id="rId188" Type="http://schemas.openxmlformats.org/officeDocument/2006/relationships/hyperlink" Target="https://community.secop.gov.co/Public/Tendering/OpportunityDetail/Index?noticeUID=CO1.NTC.2807471&amp;isFromPublicArea=True&amp;isModal=False" TargetMode="External"/><Relationship Id="rId311" Type="http://schemas.openxmlformats.org/officeDocument/2006/relationships/hyperlink" Target="https://community.secop.gov.co/Public/Tendering/OpportunityDetail/Index?noticeUID=CO1.NTC.3169960&amp;isFromPublicArea=True&amp;isModal=False" TargetMode="External"/><Relationship Id="rId332" Type="http://schemas.openxmlformats.org/officeDocument/2006/relationships/hyperlink" Target="https://community.secop.gov.co/Public/Tendering/OpportunityDetail/Index?noticeUID=CO1.NTC.3173881&amp;isFromPublicArea=True&amp;isModal=False" TargetMode="External"/><Relationship Id="rId71" Type="http://schemas.openxmlformats.org/officeDocument/2006/relationships/hyperlink" Target="https://community.secop.gov.co/Public/Tendering/OpportunityDetail/Index?noticeUID=CO1.NTC.2635638&amp;isFromPublicArea=True&amp;isModal=False" TargetMode="External"/><Relationship Id="rId92" Type="http://schemas.openxmlformats.org/officeDocument/2006/relationships/hyperlink" Target="https://community.secop.gov.co/Public/Tendering/OpportunityDetail/Index?noticeUID=CO1.NTC.2675750&amp;isFromPublicArea=True&amp;isModal=False" TargetMode="External"/><Relationship Id="rId213" Type="http://schemas.openxmlformats.org/officeDocument/2006/relationships/hyperlink" Target="mailto:luismario140@hotmail.com" TargetMode="External"/><Relationship Id="rId234" Type="http://schemas.openxmlformats.org/officeDocument/2006/relationships/hyperlink" Target="https://community.secop.gov.co/Public/Tendering/OpportunityDetail/Index?noticeUID=CO1.NTC.3003610&amp;isFromPublicArea=True&amp;isModal=False" TargetMode="External"/><Relationship Id="rId2" Type="http://schemas.openxmlformats.org/officeDocument/2006/relationships/hyperlink" Target="mailto:brahangarcia@hotmail.com" TargetMode="External"/><Relationship Id="rId29" Type="http://schemas.openxmlformats.org/officeDocument/2006/relationships/hyperlink" Target="mailto:castanedaandres14@gmail.com" TargetMode="External"/><Relationship Id="rId255" Type="http://schemas.openxmlformats.org/officeDocument/2006/relationships/hyperlink" Target="mailto:RAMIRO512@OUTLOOK.COM" TargetMode="External"/><Relationship Id="rId276" Type="http://schemas.openxmlformats.org/officeDocument/2006/relationships/hyperlink" Target="mailto:W.ILLAN1954@HOTMAIL.COM" TargetMode="External"/><Relationship Id="rId297" Type="http://schemas.openxmlformats.org/officeDocument/2006/relationships/hyperlink" Target="https://community.secop.gov.co/Public/Tendering/OpportunityDetail/Index?noticeUID=CO1.NTC.3143222&amp;isFromPublicArea=True&amp;isModal=False" TargetMode="External"/><Relationship Id="rId40" Type="http://schemas.openxmlformats.org/officeDocument/2006/relationships/hyperlink" Target="mailto:andresflorez93@gmail.com" TargetMode="External"/><Relationship Id="rId115" Type="http://schemas.openxmlformats.org/officeDocument/2006/relationships/hyperlink" Target="https://community.secop.gov.co/Public/Tendering/OpportunityDetail/Index?noticeUID=CO1.NTC.2712183&amp;isFromPublicArea=True&amp;isModal=False" TargetMode="External"/><Relationship Id="rId136" Type="http://schemas.openxmlformats.org/officeDocument/2006/relationships/hyperlink" Target="https://community.secop.gov.co/Public/Tendering/OpportunityDetail/Index?noticeUID=CO1.NTC.2755017&amp;isFromPublicArea=True&amp;isModal=False" TargetMode="External"/><Relationship Id="rId157" Type="http://schemas.openxmlformats.org/officeDocument/2006/relationships/hyperlink" Target="https://community.secop.gov.co/Public/Tendering/OpportunityDetail/Index?noticeUID=CO1.NTC.2784835&amp;isFromPublicArea=True&amp;isModal=False" TargetMode="External"/><Relationship Id="rId178" Type="http://schemas.openxmlformats.org/officeDocument/2006/relationships/hyperlink" Target="https://community.secop.gov.co/Public/Tendering/OpportunityDetail/Index?noticeUID=CO1.NTC.2805124&amp;isFromPublicArea=True&amp;isModal=False" TargetMode="External"/><Relationship Id="rId301" Type="http://schemas.openxmlformats.org/officeDocument/2006/relationships/hyperlink" Target="https://community.secop.gov.co/Public/Tendering/OpportunityDetail/Index?noticeUID=CO1.NTC.3107826&amp;isFromPublicArea=True&amp;isModal=False" TargetMode="External"/><Relationship Id="rId322" Type="http://schemas.openxmlformats.org/officeDocument/2006/relationships/hyperlink" Target="https://community.secop.gov.co/Public/Tendering/OpportunityDetail/Index?noticeUID=CO1.NTC.3158248&amp;isFromPublicArea=True&amp;isModal=False" TargetMode="External"/><Relationship Id="rId61" Type="http://schemas.openxmlformats.org/officeDocument/2006/relationships/hyperlink" Target="mailto:dantuss22@yahoo.es" TargetMode="External"/><Relationship Id="rId82" Type="http://schemas.openxmlformats.org/officeDocument/2006/relationships/hyperlink" Target="https://community.secop.gov.co/Public/Tendering/OpportunityDetail/Index?noticeUID=CO1.NTC.2648241&amp;isFromPublicArea=True&amp;isModal=False" TargetMode="External"/><Relationship Id="rId199" Type="http://schemas.openxmlformats.org/officeDocument/2006/relationships/hyperlink" Target="mailto:marguimesa@hotmail.com" TargetMode="External"/><Relationship Id="rId203" Type="http://schemas.openxmlformats.org/officeDocument/2006/relationships/hyperlink" Target="mailto:mairis.8711@hotmail.com" TargetMode="External"/><Relationship Id="rId19" Type="http://schemas.openxmlformats.org/officeDocument/2006/relationships/hyperlink" Target="https://community.secop.gov.co/Public/Tendering/OpportunityDetail/Index?noticeUID=CO1.NTC.2554841&amp;isFromPublicArea=True&amp;isModal=False" TargetMode="External"/><Relationship Id="rId224" Type="http://schemas.openxmlformats.org/officeDocument/2006/relationships/hyperlink" Target="mailto:juanm2429@gmail.com" TargetMode="External"/><Relationship Id="rId245" Type="http://schemas.openxmlformats.org/officeDocument/2006/relationships/hyperlink" Target="https://community.secop.gov.co/Public/Tendering/OpportunityDetail/Index?noticeUID=CO1.NTC.3091207&amp;isFromPublicArea=True&amp;isModal=False" TargetMode="External"/><Relationship Id="rId266" Type="http://schemas.openxmlformats.org/officeDocument/2006/relationships/hyperlink" Target="mailto:HECTORLANDOPP24@HOTMAIL.COM" TargetMode="External"/><Relationship Id="rId287" Type="http://schemas.openxmlformats.org/officeDocument/2006/relationships/hyperlink" Target="mailto:ERISMENDIZCASTELLANOS@GMAIL.COM" TargetMode="External"/><Relationship Id="rId30" Type="http://schemas.openxmlformats.org/officeDocument/2006/relationships/hyperlink" Target="https://community.secop.gov.co/Public/Tendering/OpportunityDetail/Index?noticeUID=CO1.NTC.2571221&amp;isFromPublicArea=True&amp;isModal=False" TargetMode="External"/><Relationship Id="rId105" Type="http://schemas.openxmlformats.org/officeDocument/2006/relationships/hyperlink" Target="https://community.secop.gov.co/Public/Tendering/OpportunityDetail/Index?noticeUID=CO1.NTC.2693710&amp;isFromPublicArea=True&amp;isModal=False" TargetMode="External"/><Relationship Id="rId126" Type="http://schemas.openxmlformats.org/officeDocument/2006/relationships/hyperlink" Target="https://community.secop.gov.co/Public/Tendering/OpportunityDetail/Index?noticeUID=CO1.NTC.2734884&amp;isFromPublicArea=True&amp;isModal=False" TargetMode="External"/><Relationship Id="rId147" Type="http://schemas.openxmlformats.org/officeDocument/2006/relationships/hyperlink" Target="https://community.secop.gov.co/Public/Tendering/OpportunityDetail/Index?noticeUID=CO1.NTC.2761030&amp;isFromPublicArea=True&amp;isModal=False" TargetMode="External"/><Relationship Id="rId168" Type="http://schemas.openxmlformats.org/officeDocument/2006/relationships/hyperlink" Target="https://community.secop.gov.co/Public/Tendering/OpportunityDetail/Index?noticeUID=CO1.NTC.2794078&amp;isFromPublicArea=True&amp;isModal=False" TargetMode="External"/><Relationship Id="rId312" Type="http://schemas.openxmlformats.org/officeDocument/2006/relationships/hyperlink" Target="https://community.secop.gov.co/Public/Tendering/OpportunityDetail/Index?noticeUID=CO1.NTC.3173348&amp;isFromPublicArea=True&amp;isModal=False" TargetMode="External"/><Relationship Id="rId333" Type="http://schemas.openxmlformats.org/officeDocument/2006/relationships/hyperlink" Target="https://community.secop.gov.co/Public/Tendering/OpportunityDetail/Index?noticeUID=CO1.NTC.3173788&amp;isFromPublicArea=True&amp;isModal=False" TargetMode="External"/><Relationship Id="rId51" Type="http://schemas.openxmlformats.org/officeDocument/2006/relationships/hyperlink" Target="https://community.secop.gov.co/Public/Tendering/OpportunityDetail/Index?noticeUID=CO1.NTC.2601800&amp;isFromPublicArea=True&amp;isModal=False" TargetMode="External"/><Relationship Id="rId72" Type="http://schemas.openxmlformats.org/officeDocument/2006/relationships/hyperlink" Target="mailto:lauragil44@hotmail.com" TargetMode="External"/><Relationship Id="rId93" Type="http://schemas.openxmlformats.org/officeDocument/2006/relationships/hyperlink" Target="https://community.secop.gov.co/Public/Tendering/OpportunityDetail/Index?noticeUID=CO1.NTC.2676130&amp;isFromPublicArea=True&amp;isModal=False" TargetMode="External"/><Relationship Id="rId189" Type="http://schemas.openxmlformats.org/officeDocument/2006/relationships/hyperlink" Target="https://community.secop.gov.co/Public/Tendering/OpportunityDetail/Index?noticeUID=CO1.NTC.2816870&amp;isFromPublicArea=True&amp;isModal=False" TargetMode="External"/><Relationship Id="rId3" Type="http://schemas.openxmlformats.org/officeDocument/2006/relationships/hyperlink" Target="mailto:jcardonadel@uniminuto.edu.co" TargetMode="External"/><Relationship Id="rId214" Type="http://schemas.openxmlformats.org/officeDocument/2006/relationships/hyperlink" Target="mailto:crislopez171718@gmail.com" TargetMode="External"/><Relationship Id="rId235" Type="http://schemas.openxmlformats.org/officeDocument/2006/relationships/hyperlink" Target="https://community.secop.gov.co/Public/Tendering/OpportunityDetail/Index?noticeUID=CO1.NTC.3002532&amp;isFromPublicArea=True&amp;isModal=False" TargetMode="External"/><Relationship Id="rId256" Type="http://schemas.openxmlformats.org/officeDocument/2006/relationships/hyperlink" Target="mailto:vergarahilber@gmail.com" TargetMode="External"/><Relationship Id="rId277" Type="http://schemas.openxmlformats.org/officeDocument/2006/relationships/hyperlink" Target="mailto:FERNANDO2PORRAS@GMAIL.COM" TargetMode="External"/><Relationship Id="rId298" Type="http://schemas.openxmlformats.org/officeDocument/2006/relationships/hyperlink" Target="https://community.secop.gov.co/Public/Tendering/OpportunityDetail/Index?noticeUID=CO1.NTC.3137414&amp;isFromPublicArea=True&amp;isModal=False" TargetMode="External"/><Relationship Id="rId116" Type="http://schemas.openxmlformats.org/officeDocument/2006/relationships/hyperlink" Target="https://community.secop.gov.co/Public/Tendering/OpportunityDetail/Index?noticeUID=CO1.NTC.2714707&amp;isFromPublicArea=True&amp;isModal=False" TargetMode="External"/><Relationship Id="rId137" Type="http://schemas.openxmlformats.org/officeDocument/2006/relationships/hyperlink" Target="https://community.secop.gov.co/Public/Tendering/OpportunityDetail/Index?noticeUID=CO1.NTC.2755438&amp;isFromPublicArea=True&amp;isModal=False" TargetMode="External"/><Relationship Id="rId158" Type="http://schemas.openxmlformats.org/officeDocument/2006/relationships/hyperlink" Target="https://community.secop.gov.co/Public/Tendering/OpportunityDetail/Index?noticeUID=CO1.NTC.2782166&amp;isFromPublicArea=True&amp;isModal=False" TargetMode="External"/><Relationship Id="rId302" Type="http://schemas.openxmlformats.org/officeDocument/2006/relationships/hyperlink" Target="mailto:YESIDRH25@GMAIL.COM" TargetMode="External"/><Relationship Id="rId323" Type="http://schemas.openxmlformats.org/officeDocument/2006/relationships/hyperlink" Target="https://community.secop.gov.co/Public/Tendering/OpportunityDetail/Index?noticeUID=CO1.NTC.3173327&amp;isFromPublicArea=True&amp;isModal=False" TargetMode="External"/><Relationship Id="rId20" Type="http://schemas.openxmlformats.org/officeDocument/2006/relationships/hyperlink" Target="https://community.secop.gov.co/Public/Tendering/OpportunityDetail/Index?noticeUID=CO1.NTC.2563490&amp;isFromPublicArea=True&amp;isModal=False" TargetMode="External"/><Relationship Id="rId41" Type="http://schemas.openxmlformats.org/officeDocument/2006/relationships/hyperlink" Target="https://community.secop.gov.co/Public/Tendering/OpportunityDetail/Index?noticeUID=CO1.NTC.2586541&amp;isFromPublicArea=True&amp;isModal=False" TargetMode="External"/><Relationship Id="rId62" Type="http://schemas.openxmlformats.org/officeDocument/2006/relationships/hyperlink" Target="https://community.secop.gov.co/Public/Tendering/OpportunityDetail/Index?noticeUID=CO1.NTC.2622737&amp;isFromPublicArea=True&amp;isModal=False" TargetMode="External"/><Relationship Id="rId83" Type="http://schemas.openxmlformats.org/officeDocument/2006/relationships/hyperlink" Target="https://community.secop.gov.co/Public/Tendering/OpportunityDetail/Index?noticeUID=CO1.NTC.2648440&amp;isFromPublicArea=True&amp;isModal=False" TargetMode="External"/><Relationship Id="rId179" Type="http://schemas.openxmlformats.org/officeDocument/2006/relationships/hyperlink" Target="https://community.secop.gov.co/Public/Tendering/OpportunityDetail/Index?noticeUID=CO1.NTC.2805529&amp;isFromPublicArea=True&amp;isModal=False" TargetMode="External"/><Relationship Id="rId190" Type="http://schemas.openxmlformats.org/officeDocument/2006/relationships/hyperlink" Target="https://community.secop.gov.co/Public/Tendering/OpportunityDetail/Index?noticeUID=CO1.NTC.2415212&amp;isFromPublicArea=True&amp;isModal=False" TargetMode="External"/><Relationship Id="rId204" Type="http://schemas.openxmlformats.org/officeDocument/2006/relationships/hyperlink" Target="https://community.secop.gov.co/Public/Tendering/OpportunityDetail/Index?noticeUID=CO1.NTC.2806811&amp;isFromPublicArea=True&amp;isModal=False" TargetMode="External"/><Relationship Id="rId225" Type="http://schemas.openxmlformats.org/officeDocument/2006/relationships/hyperlink" Target="https://community.secop.gov.co/Public/Tendering/OpportunityDetail/Index?noticeUID=CO1.NTC.2876523&amp;isFromPublicArea=True&amp;isModal=False" TargetMode="External"/><Relationship Id="rId246" Type="http://schemas.openxmlformats.org/officeDocument/2006/relationships/hyperlink" Target="https://community.secop.gov.co/Public/Tendering/OpportunityDetail/Index?noticeUID=CO1.NTC.3145165&amp;isFromPublicArea=True&amp;isModal=False" TargetMode="External"/><Relationship Id="rId267" Type="http://schemas.openxmlformats.org/officeDocument/2006/relationships/hyperlink" Target="mailto:barajasborda@hotmail.com" TargetMode="External"/><Relationship Id="rId288" Type="http://schemas.openxmlformats.org/officeDocument/2006/relationships/hyperlink" Target="mailto:MOIISS@HOTMAIL.COM" TargetMode="External"/><Relationship Id="rId106" Type="http://schemas.openxmlformats.org/officeDocument/2006/relationships/hyperlink" Target="https://community.secop.gov.co/Public/Tendering/OpportunityDetail/Index?noticeUID=CO1.NTC.2712874&amp;isFromPublicArea=True&amp;isModal=False" TargetMode="External"/><Relationship Id="rId127" Type="http://schemas.openxmlformats.org/officeDocument/2006/relationships/hyperlink" Target="https://community.secop.gov.co/Public/Tendering/OpportunityDetail/Index?noticeUID=CO1.NTC.2735200&amp;isFromPublicArea=True&amp;isModal=False" TargetMode="External"/><Relationship Id="rId313" Type="http://schemas.openxmlformats.org/officeDocument/2006/relationships/hyperlink" Target="https://community.secop.gov.co/Public/Tendering/OpportunityDetail/Index?noticeUID=CO1.NTC.3173100&amp;isFromPublicArea=True&amp;isModal=False" TargetMode="External"/><Relationship Id="rId10" Type="http://schemas.openxmlformats.org/officeDocument/2006/relationships/hyperlink" Target="https://community.secop.gov.co/Public/Tendering/OpportunityDetail/Index?noticeUID=CO1.NTC.2549491&amp;isFromPublicArea=True&amp;isModal=False" TargetMode="External"/><Relationship Id="rId31" Type="http://schemas.openxmlformats.org/officeDocument/2006/relationships/hyperlink" Target="https://community.secop.gov.co/Public/Tendering/OpportunityDetail/Index?noticeUID=CO1.NTC.2571219&amp;isFromPublicArea=True&amp;isModal=False" TargetMode="External"/><Relationship Id="rId52" Type="http://schemas.openxmlformats.org/officeDocument/2006/relationships/hyperlink" Target="https://community.secop.gov.co/Public/Tendering/OpportunityDetail/Index?noticeUID=CO1.NTC.2604492&amp;isFromPublicArea=True&amp;isModal=False" TargetMode="External"/><Relationship Id="rId73" Type="http://schemas.openxmlformats.org/officeDocument/2006/relationships/hyperlink" Target="https://community.secop.gov.co/Public/Tendering/OpportunityDetail/Index?noticeUID=CO1.NTC.2636026&amp;isFromPublicArea=True&amp;isModal=False" TargetMode="External"/><Relationship Id="rId94" Type="http://schemas.openxmlformats.org/officeDocument/2006/relationships/hyperlink" Target="https://community.secop.gov.co/Public/Tendering/OpportunityDetail/Index?noticeUID=CO1.NTC.2675554&amp;isFromPublicArea=True&amp;isModal=False" TargetMode="External"/><Relationship Id="rId148" Type="http://schemas.openxmlformats.org/officeDocument/2006/relationships/hyperlink" Target="https://community.secop.gov.co/Public/Tendering/OpportunityDetail/Index?noticeUID=CO1.NTC.2761429&amp;isFromPublicArea=True&amp;isModal=False" TargetMode="External"/><Relationship Id="rId169" Type="http://schemas.openxmlformats.org/officeDocument/2006/relationships/hyperlink" Target="https://community.secop.gov.co/Public/Tendering/OpportunityDetail/Index?noticeUID=CO1.NTC.2793958&amp;isFromPublicArea=True&amp;isModal=False" TargetMode="External"/><Relationship Id="rId334" Type="http://schemas.openxmlformats.org/officeDocument/2006/relationships/hyperlink" Target="https://community.secop.gov.co/Public/Tendering/OpportunityDetail/Index?noticeUID=CO1.NTC.3173921&amp;isFromPublicArea=True&amp;isModal=False" TargetMode="External"/><Relationship Id="rId4" Type="http://schemas.openxmlformats.org/officeDocument/2006/relationships/hyperlink" Target="https://community.secop.gov.co/Public/Tendering/OpportunityDetail/Index?noticeUID=CO1.NTC.2544430&amp;isFromPublicArea=True&amp;isModal=False" TargetMode="External"/><Relationship Id="rId180" Type="http://schemas.openxmlformats.org/officeDocument/2006/relationships/hyperlink" Target="https://community.secop.gov.co/Public/Tendering/OpportunityDetail/Index?noticeUID=CO1.NTC.2805885&amp;isFromPublicArea=True&amp;isModal=False" TargetMode="External"/><Relationship Id="rId215" Type="http://schemas.openxmlformats.org/officeDocument/2006/relationships/hyperlink" Target="mailto:miguelchavarro10@gmail.com" TargetMode="External"/><Relationship Id="rId236" Type="http://schemas.openxmlformats.org/officeDocument/2006/relationships/hyperlink" Target="mailto:ingenieros2linea@gmail.com" TargetMode="External"/><Relationship Id="rId257" Type="http://schemas.openxmlformats.org/officeDocument/2006/relationships/hyperlink" Target="mailto:ELKINGARCIA117@GMAIL.COM" TargetMode="External"/><Relationship Id="rId278" Type="http://schemas.openxmlformats.org/officeDocument/2006/relationships/hyperlink" Target="mailto:JM3072042@GMAIL.COM" TargetMode="External"/><Relationship Id="rId303" Type="http://schemas.openxmlformats.org/officeDocument/2006/relationships/hyperlink" Target="mailto:GUSTAVOABORJA@GMAIL.COM" TargetMode="External"/><Relationship Id="rId42" Type="http://schemas.openxmlformats.org/officeDocument/2006/relationships/hyperlink" Target="mailto:gemologa1@hotmail.com" TargetMode="External"/><Relationship Id="rId84" Type="http://schemas.openxmlformats.org/officeDocument/2006/relationships/hyperlink" Target="https://community.secop.gov.co/Public/Tendering/OpportunityDetail/Index?noticeUID=CO1.NTC.2648644&amp;isFromPublicArea=True&amp;isModal=False" TargetMode="External"/><Relationship Id="rId138" Type="http://schemas.openxmlformats.org/officeDocument/2006/relationships/hyperlink" Target="https://community.secop.gov.co/Public/Tendering/OpportunityDetail/Index?noticeUID=CO1.NTC.2756246&amp;isFromPublicArea=True&amp;isModal=False" TargetMode="External"/><Relationship Id="rId191" Type="http://schemas.openxmlformats.org/officeDocument/2006/relationships/hyperlink" Target="mailto:mcpd30@gmail.com" TargetMode="External"/><Relationship Id="rId205" Type="http://schemas.openxmlformats.org/officeDocument/2006/relationships/hyperlink" Target="mailto:zitrolemac@hotmail.com" TargetMode="External"/><Relationship Id="rId247" Type="http://schemas.openxmlformats.org/officeDocument/2006/relationships/hyperlink" Target="mailto:adamesyi14@gmail.com" TargetMode="External"/><Relationship Id="rId107" Type="http://schemas.openxmlformats.org/officeDocument/2006/relationships/hyperlink" Target="https://community.secop.gov.co/Public/Tendering/OpportunityDetail/Index?noticeUID=CO1.NTC.2710061&amp;isFromPublicArea=True&amp;isModal=False" TargetMode="External"/><Relationship Id="rId289" Type="http://schemas.openxmlformats.org/officeDocument/2006/relationships/hyperlink" Target="mailto:ALEXPEZMOL2007@GMAIL.COM" TargetMode="External"/><Relationship Id="rId11" Type="http://schemas.openxmlformats.org/officeDocument/2006/relationships/hyperlink" Target="https://community.secop.gov.co/Public/Tendering/OpportunityDetail/Index?noticeUID=CO1.NTC.2549476&amp;isFromPublicArea=True&amp;isModal=False" TargetMode="External"/><Relationship Id="rId53" Type="http://schemas.openxmlformats.org/officeDocument/2006/relationships/hyperlink" Target="https://community.secop.gov.co/Public/Tendering/OpportunityDetail/Index?noticeUID=CO1.NTC.2605551&amp;isFromPublicArea=True&amp;isModal=False" TargetMode="External"/><Relationship Id="rId149" Type="http://schemas.openxmlformats.org/officeDocument/2006/relationships/hyperlink" Target="https://community.secop.gov.co/Public/Tendering/OpportunityDetail/Index?noticeUID=CO1.NTC.2762500&amp;isFromPublicArea=True&amp;isModal=False" TargetMode="External"/><Relationship Id="rId314" Type="http://schemas.openxmlformats.org/officeDocument/2006/relationships/hyperlink" Target="https://community.secop.gov.co/Public/Tendering/OpportunityDetail/Index?noticeUID=CO1.NTC.3173763&amp;isFromPublicArea=True&amp;isModal=False" TargetMode="External"/><Relationship Id="rId95" Type="http://schemas.openxmlformats.org/officeDocument/2006/relationships/hyperlink" Target="https://community.secop.gov.co/Public/Tendering/OpportunityDetail/Index?noticeUID=CO1.NTC.2675537&amp;isFromPublicArea=True&amp;isModal=False" TargetMode="External"/><Relationship Id="rId160" Type="http://schemas.openxmlformats.org/officeDocument/2006/relationships/hyperlink" Target="https://community.secop.gov.co/Public/Tendering/OpportunityDetail/Index?noticeUID=CO1.NTC.2785917&amp;isFromPublicArea=True&amp;isModal=False" TargetMode="External"/><Relationship Id="rId216" Type="http://schemas.openxmlformats.org/officeDocument/2006/relationships/hyperlink" Target="mailto:jmaurogomez12@hotmail.com" TargetMode="External"/><Relationship Id="rId258" Type="http://schemas.openxmlformats.org/officeDocument/2006/relationships/hyperlink" Target="mailto:carlospatopalacios@gmail.com" TargetMode="External"/><Relationship Id="rId22" Type="http://schemas.openxmlformats.org/officeDocument/2006/relationships/hyperlink" Target="https://community.secop.gov.co/Public/Tendering/OpportunityDetail/Index?noticeUID=CO1.NTC.2563639&amp;isFromPublicArea=True&amp;isModal=False" TargetMode="External"/><Relationship Id="rId64" Type="http://schemas.openxmlformats.org/officeDocument/2006/relationships/hyperlink" Target="mailto:ljpmdaisy@hotmail.com" TargetMode="External"/><Relationship Id="rId118" Type="http://schemas.openxmlformats.org/officeDocument/2006/relationships/hyperlink" Target="https://community.secop.gov.co/Public/Tendering/OpportunityDetail/Index?noticeUID=CO1.NTC.2714790&amp;isFromPublicArea=True&amp;isModal=False" TargetMode="External"/><Relationship Id="rId325" Type="http://schemas.openxmlformats.org/officeDocument/2006/relationships/hyperlink" Target="https://community.secop.gov.co/Public/Tendering/OpportunityDetail/Index?noticeUID=CO1.NTC.3173755&amp;isFromPublicArea=True&amp;isModal=False" TargetMode="External"/><Relationship Id="rId171" Type="http://schemas.openxmlformats.org/officeDocument/2006/relationships/hyperlink" Target="https://community.secop.gov.co/Public/Tendering/OpportunityDetail/Index?noticeUID=CO1.NTC.2802503&amp;isFromPublicArea=True&amp;isModal=False" TargetMode="External"/><Relationship Id="rId227" Type="http://schemas.openxmlformats.org/officeDocument/2006/relationships/hyperlink" Target="https://community.secop.gov.co/Public/Tendering/OpportunityDetail/Index?noticeUID=CO1.NTC.2922712&amp;isFromPublicArea=True&amp;isModal=False" TargetMode="External"/><Relationship Id="rId269" Type="http://schemas.openxmlformats.org/officeDocument/2006/relationships/hyperlink" Target="mailto:GRANODEORO27@HOTMAIL.COM" TargetMode="External"/><Relationship Id="rId33" Type="http://schemas.openxmlformats.org/officeDocument/2006/relationships/hyperlink" Target="https://community.secop.gov.co/Public/Tendering/OpportunityDetail/Index?noticeUID=CO1.NTC.2576896&amp;isFromPublicArea=True&amp;isModal=False" TargetMode="External"/><Relationship Id="rId129" Type="http://schemas.openxmlformats.org/officeDocument/2006/relationships/hyperlink" Target="https://community.secop.gov.co/Public/Tendering/OpportunityDetail/Index?noticeUID=CO1.NTC.2733884&amp;isFromPublicArea=True&amp;isModal=False" TargetMode="External"/><Relationship Id="rId280" Type="http://schemas.openxmlformats.org/officeDocument/2006/relationships/hyperlink" Target="mailto:JE.MONTANEZ849@UNIANDES.EDU.CO" TargetMode="External"/><Relationship Id="rId336" Type="http://schemas.openxmlformats.org/officeDocument/2006/relationships/hyperlink" Target="https://community.secop.gov.co/Public/Tendering/OpportunityDetail/Index?noticeUID=CO1.NTC.3173718&amp;isFromPublicArea=True&amp;isModal=False" TargetMode="External"/><Relationship Id="rId75" Type="http://schemas.openxmlformats.org/officeDocument/2006/relationships/hyperlink" Target="https://community.secop.gov.co/Public/Tendering/OpportunityDetail/Index?noticeUID=CO1.NTC.2641297&amp;isFromPublicArea=True&amp;isModal=False" TargetMode="External"/><Relationship Id="rId140" Type="http://schemas.openxmlformats.org/officeDocument/2006/relationships/hyperlink" Target="https://community.secop.gov.co/Public/Tendering/OpportunityDetail/Index?noticeUID=CO1.NTC.2756453&amp;isFromPublicArea=True&amp;isModal=False" TargetMode="External"/><Relationship Id="rId182" Type="http://schemas.openxmlformats.org/officeDocument/2006/relationships/hyperlink" Target="https://community.secop.gov.co/Public/Tendering/OpportunityDetail/Index?noticeUID=CO1.NTC.2806819&amp;isFromPublicArea=True&amp;isModal=False" TargetMode="External"/><Relationship Id="rId6" Type="http://schemas.openxmlformats.org/officeDocument/2006/relationships/hyperlink" Target="https://community.secop.gov.co/Public/Tendering/OpportunityDetail/Index?noticeUID=CO1.NTC.2545085&amp;isFromPublicArea=True&amp;isModal=False" TargetMode="External"/><Relationship Id="rId238" Type="http://schemas.openxmlformats.org/officeDocument/2006/relationships/hyperlink" Target="https://community.secop.gov.co/Public/Tendering/OpportunityDetail/Index?noticeUID=CO1.NTC.3034126&amp;isFromPublicArea=True&amp;isModal=False" TargetMode="External"/><Relationship Id="rId291" Type="http://schemas.openxmlformats.org/officeDocument/2006/relationships/hyperlink" Target="mailto:caster2063@gmail.com" TargetMode="External"/><Relationship Id="rId305" Type="http://schemas.openxmlformats.org/officeDocument/2006/relationships/hyperlink" Target="https://community.secop.gov.co/Public/Tendering/OpportunityDetail/Index?noticeUID=CO1.NTC.3165231&amp;isFromPublicArea=True&amp;isModal=False" TargetMode="External"/><Relationship Id="rId44" Type="http://schemas.openxmlformats.org/officeDocument/2006/relationships/hyperlink" Target="https://community.secop.gov.co/Public/Tendering/OpportunityDetail/Index?noticeUID=CO1.NTC.2589872&amp;isFromPublicArea=True&amp;isModal=False" TargetMode="External"/><Relationship Id="rId86" Type="http://schemas.openxmlformats.org/officeDocument/2006/relationships/hyperlink" Target="https://community.secop.gov.co/Public/Tendering/OpportunityDetail/Index?noticeUID=CO1.NTC.2650055&amp;isFromPublicArea=True&amp;isModal=False" TargetMode="External"/><Relationship Id="rId151" Type="http://schemas.openxmlformats.org/officeDocument/2006/relationships/hyperlink" Target="https://community.secop.gov.co/Public/Tendering/OpportunityDetail/Index?noticeUID=CO1.NTC.2770291&amp;isFromPublicArea=True&amp;isModal=False" TargetMode="External"/><Relationship Id="rId193" Type="http://schemas.openxmlformats.org/officeDocument/2006/relationships/hyperlink" Target="mailto:pauliscm013@gmail.com" TargetMode="External"/><Relationship Id="rId207" Type="http://schemas.openxmlformats.org/officeDocument/2006/relationships/hyperlink" Target="mailto:andrez.k92@hotmail.com" TargetMode="External"/><Relationship Id="rId249" Type="http://schemas.openxmlformats.org/officeDocument/2006/relationships/hyperlink" Target="mailto:piliconmar@hotmail.com" TargetMode="External"/><Relationship Id="rId13" Type="http://schemas.openxmlformats.org/officeDocument/2006/relationships/hyperlink" Target="https://community.secop.gov.co/Public/Tendering/OpportunityDetail/Index?noticeUID=CO1.NTC.2550452&amp;isFromPublicArea=True&amp;isModal=False" TargetMode="External"/><Relationship Id="rId109" Type="http://schemas.openxmlformats.org/officeDocument/2006/relationships/hyperlink" Target="https://community.secop.gov.co/Public/Tendering/OpportunityDetail/Index?noticeUID=CO1.NTC.2694098&amp;isFromPublicArea=True&amp;isModal=False" TargetMode="External"/><Relationship Id="rId260" Type="http://schemas.openxmlformats.org/officeDocument/2006/relationships/hyperlink" Target="mailto:GERMAN19ROMEROROMAN@GMAIL.COM" TargetMode="External"/><Relationship Id="rId316" Type="http://schemas.openxmlformats.org/officeDocument/2006/relationships/hyperlink" Target="https://community.secop.gov.co/Public/Tendering/OpportunityDetail/Index?noticeUID=CO1.NTC.3173849&amp;isFromPublicArea=True&amp;isModal=False" TargetMode="External"/><Relationship Id="rId55" Type="http://schemas.openxmlformats.org/officeDocument/2006/relationships/hyperlink" Target="https://community.secop.gov.co/Public/Tendering/OpportunityDetail/Index?noticeUID=CO1.NTC.2608184&amp;isFromPublicArea=True&amp;isModal=False" TargetMode="External"/><Relationship Id="rId97" Type="http://schemas.openxmlformats.org/officeDocument/2006/relationships/hyperlink" Target="https://community.secop.gov.co/Public/Tendering/OpportunityDetail/Index?noticeUID=CO1.NTC.2681496&amp;isFromPublicArea=True&amp;isModal=False" TargetMode="External"/><Relationship Id="rId120" Type="http://schemas.openxmlformats.org/officeDocument/2006/relationships/hyperlink" Target="https://community.secop.gov.co/Public/Tendering/OpportunityDetail/Index?noticeUID=CO1.NTC.2724539&amp;isFromPublicArea=True&amp;isModal=False" TargetMode="External"/><Relationship Id="rId162" Type="http://schemas.openxmlformats.org/officeDocument/2006/relationships/hyperlink" Target="https://community.secop.gov.co/Public/Tendering/OpportunityDetail/Index?noticeUID=CO1.NTC.2786374&amp;isFromPublicArea=True&amp;isModal=False" TargetMode="External"/><Relationship Id="rId218" Type="http://schemas.openxmlformats.org/officeDocument/2006/relationships/hyperlink" Target="mailto:palacioscifuentesjaime@gmail.com" TargetMode="External"/><Relationship Id="rId271" Type="http://schemas.openxmlformats.org/officeDocument/2006/relationships/hyperlink" Target="mailto:germancastellanosdelgado95@gmail.com" TargetMode="External"/><Relationship Id="rId24" Type="http://schemas.openxmlformats.org/officeDocument/2006/relationships/hyperlink" Target="https://community.secop.gov.co/Public/Tendering/OpportunityDetail/Index?noticeUID=CO1.NTC.2590082&amp;isFromPublicArea=True&amp;isModal=False" TargetMode="External"/><Relationship Id="rId66" Type="http://schemas.openxmlformats.org/officeDocument/2006/relationships/hyperlink" Target="https://community.secop.gov.co/Public/Tendering/OpportunityDetail/Index?noticeUID=CO1.NTC.2627249&amp;isFromPublicArea=True&amp;isModal=False" TargetMode="External"/><Relationship Id="rId131" Type="http://schemas.openxmlformats.org/officeDocument/2006/relationships/hyperlink" Target="https://community.secop.gov.co/Public/Tendering/OpportunityDetail/Index?noticeUID=CO1.NTC.2737130&amp;isFromPublicArea=True&amp;isModal=False" TargetMode="External"/><Relationship Id="rId327" Type="http://schemas.openxmlformats.org/officeDocument/2006/relationships/hyperlink" Target="https://community.secop.gov.co/Public/Tendering/OpportunityDetail/Index?noticeUID=CO1.NTC.3173840&amp;isFromPublicArea=True&amp;isModal=False" TargetMode="External"/><Relationship Id="rId173" Type="http://schemas.openxmlformats.org/officeDocument/2006/relationships/hyperlink" Target="https://community.secop.gov.co/Public/Tendering/OpportunityDetail/Index?noticeUID=CO1.NTC.2804502&amp;isFromPublicArea=True&amp;isModal=False" TargetMode="External"/><Relationship Id="rId229" Type="http://schemas.openxmlformats.org/officeDocument/2006/relationships/hyperlink" Target="https://community.secop.gov.co/Public/Tendering/OpportunityDetail/Index?noticeUID=CO1.NTC.293525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3F42E-8555-4223-978F-4FE007031924}">
  <sheetPr>
    <tabColor theme="9" tint="0.59999389629810485"/>
  </sheetPr>
  <dimension ref="A1:CM233"/>
  <sheetViews>
    <sheetView tabSelected="1" zoomScale="70" zoomScaleNormal="70" workbookViewId="0">
      <pane ySplit="1" topLeftCell="A164" activePane="bottomLeft" state="frozen"/>
      <selection activeCell="H1" sqref="H1"/>
      <selection pane="bottomLeft" activeCell="F233" sqref="F233"/>
    </sheetView>
  </sheetViews>
  <sheetFormatPr baseColWidth="10" defaultColWidth="11.3984375" defaultRowHeight="14.25" outlineLevelCol="1" x14ac:dyDescent="0.45"/>
  <cols>
    <col min="1" max="1" width="11.3984375" style="72" customWidth="1"/>
    <col min="2" max="2" width="12.86328125" style="72" customWidth="1"/>
    <col min="3" max="3" width="14.86328125" style="72" customWidth="1"/>
    <col min="4" max="4" width="12.86328125" style="72" customWidth="1"/>
    <col min="5" max="5" width="13" style="72" customWidth="1"/>
    <col min="6" max="6" width="21.86328125" style="72" customWidth="1"/>
    <col min="7" max="7" width="16.3984375" style="72" customWidth="1"/>
    <col min="8" max="8" width="11.3984375" customWidth="1"/>
    <col min="9" max="9" width="12.86328125" style="72" customWidth="1"/>
    <col min="10" max="10" width="9" style="59" customWidth="1"/>
    <col min="11" max="11" width="10.86328125" style="59" customWidth="1"/>
    <col min="12" max="12" width="11.3984375" style="59" customWidth="1"/>
    <col min="13" max="13" width="12.73046875" style="59" customWidth="1"/>
    <col min="14" max="14" width="16" style="72" customWidth="1" outlineLevel="1"/>
    <col min="15" max="15" width="18.3984375" style="73" customWidth="1" outlineLevel="1"/>
    <col min="16" max="16" width="24.86328125" style="59" customWidth="1" outlineLevel="1"/>
    <col min="17" max="17" width="15" style="73" customWidth="1" outlineLevel="1"/>
    <col min="18" max="18" width="45.3984375" style="73" customWidth="1" outlineLevel="1"/>
    <col min="19" max="19" width="58.265625" style="72" customWidth="1" outlineLevel="1"/>
    <col min="20" max="20" width="14.73046875" style="72" customWidth="1" outlineLevel="1"/>
    <col min="21" max="21" width="28.1328125" style="73" customWidth="1"/>
    <col min="22" max="22" width="20.73046875" style="73" customWidth="1"/>
    <col min="23" max="23" width="18.265625" style="73" customWidth="1"/>
    <col min="24" max="24" width="18.1328125" style="59" customWidth="1"/>
    <col min="25" max="25" width="19.59765625" style="73" customWidth="1"/>
    <col min="26" max="26" width="19.59765625" style="72" customWidth="1"/>
    <col min="27" max="28" width="13.3984375" style="72" customWidth="1"/>
    <col min="29" max="29" width="13.59765625" style="59" customWidth="1"/>
    <col min="30" max="30" width="14.59765625" style="59" customWidth="1"/>
    <col min="31" max="32" width="13" style="72" hidden="1" customWidth="1" outlineLevel="1"/>
    <col min="33" max="33" width="12" style="73" hidden="1" customWidth="1" outlineLevel="1"/>
    <col min="34" max="34" width="14.3984375" style="59" customWidth="1" collapsed="1"/>
    <col min="35" max="35" width="15.1328125" style="74" hidden="1" customWidth="1" outlineLevel="1"/>
    <col min="36" max="36" width="15.59765625" style="72" hidden="1" customWidth="1" outlineLevel="1"/>
    <col min="37" max="37" width="20" style="73" hidden="1" customWidth="1" outlineLevel="1"/>
    <col min="38" max="38" width="20" style="59" hidden="1" customWidth="1" outlineLevel="1"/>
    <col min="39" max="39" width="13.59765625" style="59" hidden="1" customWidth="1" outlineLevel="1"/>
    <col min="40" max="42" width="15.1328125" style="59" hidden="1" customWidth="1" outlineLevel="1"/>
    <col min="43" max="43" width="18.265625" style="73" hidden="1" customWidth="1" outlineLevel="1"/>
    <col min="44" max="44" width="8.59765625" style="73" hidden="1" customWidth="1" outlineLevel="1"/>
    <col min="45" max="45" width="15" style="59" hidden="1" customWidth="1" outlineLevel="1"/>
    <col min="46" max="46" width="13.3984375" style="59" hidden="1" customWidth="1" outlineLevel="1"/>
    <col min="47" max="47" width="14" style="59" customWidth="1" collapsed="1"/>
    <col min="48" max="48" width="14" style="59" customWidth="1"/>
    <col min="49" max="49" width="15.73046875" style="59" customWidth="1"/>
    <col min="50" max="50" width="13.265625" style="72" customWidth="1"/>
    <col min="51" max="51" width="17" style="72" customWidth="1"/>
    <col min="52" max="52" width="18.86328125" style="72" customWidth="1"/>
    <col min="53" max="53" width="16.3984375" style="72" customWidth="1"/>
    <col min="54" max="54" width="14.1328125" style="73" customWidth="1"/>
    <col min="55" max="55" width="12.86328125" style="72" customWidth="1"/>
    <col min="56" max="57" width="11.3984375" style="72"/>
    <col min="58" max="58" width="11.3984375" style="73" customWidth="1"/>
    <col min="59" max="59" width="13.265625" style="59" customWidth="1"/>
    <col min="60" max="60" width="16" style="59" hidden="1" customWidth="1" outlineLevel="1"/>
    <col min="61" max="61" width="14.1328125" style="59" hidden="1" customWidth="1" outlineLevel="1"/>
    <col min="62" max="62" width="11.59765625" style="59" hidden="1" customWidth="1" outlineLevel="1"/>
    <col min="63" max="63" width="11" style="59" hidden="1" customWidth="1" outlineLevel="1"/>
    <col min="64" max="64" width="12.265625" style="59" hidden="1" customWidth="1" outlineLevel="1"/>
    <col min="65" max="65" width="10.265625" style="59" hidden="1" customWidth="1" outlineLevel="1"/>
    <col min="66" max="66" width="11" style="59" hidden="1" customWidth="1" outlineLevel="1"/>
    <col min="67" max="67" width="12.3984375" style="59" hidden="1" customWidth="1" outlineLevel="1"/>
    <col min="68" max="69" width="11" style="59" hidden="1" customWidth="1" outlineLevel="1"/>
    <col min="70" max="70" width="12.265625" style="59" hidden="1" customWidth="1" outlineLevel="1"/>
    <col min="71" max="71" width="10.1328125" style="59" hidden="1" customWidth="1" outlineLevel="1"/>
    <col min="72" max="72" width="11" style="59" hidden="1" customWidth="1" outlineLevel="1"/>
    <col min="73" max="73" width="11.265625" style="59" hidden="1" customWidth="1" outlineLevel="1"/>
    <col min="74" max="75" width="11" style="59" hidden="1" customWidth="1" outlineLevel="1"/>
    <col min="76" max="76" width="12.265625" style="59" hidden="1" customWidth="1" outlineLevel="1"/>
    <col min="77" max="78" width="17" style="59" hidden="1" customWidth="1" outlineLevel="1"/>
    <col min="79" max="79" width="16.265625" style="75" hidden="1" customWidth="1" outlineLevel="1"/>
    <col min="80" max="81" width="16.86328125" style="59" hidden="1" customWidth="1" outlineLevel="1"/>
    <col min="82" max="82" width="14.59765625" style="75" customWidth="1" collapsed="1"/>
    <col min="83" max="83" width="14.1328125" style="73" customWidth="1"/>
    <col min="84" max="84" width="16.73046875" style="73" customWidth="1"/>
    <col min="85" max="85" width="23.1328125" style="73" customWidth="1"/>
    <col min="86" max="86" width="15.3984375" customWidth="1"/>
    <col min="87" max="87" width="20.1328125" style="73" customWidth="1"/>
    <col min="88" max="88" width="16.3984375" style="73" customWidth="1"/>
    <col min="89" max="90" width="44.73046875" style="73" customWidth="1"/>
    <col min="91" max="91" width="17.59765625" style="17" customWidth="1"/>
    <col min="92" max="92" width="16.3984375" style="17" customWidth="1"/>
    <col min="93" max="93" width="12.59765625" style="17" customWidth="1"/>
    <col min="94" max="16384" width="11.3984375" style="17"/>
  </cols>
  <sheetData>
    <row r="1" spans="1:91" s="4" customFormat="1" ht="40.5" customHeight="1" x14ac:dyDescent="0.45">
      <c r="A1" s="1" t="s">
        <v>0</v>
      </c>
      <c r="B1" s="1" t="s">
        <v>1</v>
      </c>
      <c r="C1" s="1" t="s">
        <v>2</v>
      </c>
      <c r="D1" s="1" t="s">
        <v>3</v>
      </c>
      <c r="E1" s="1" t="s">
        <v>4</v>
      </c>
      <c r="F1" s="1" t="s">
        <v>5</v>
      </c>
      <c r="G1" s="1" t="s">
        <v>6</v>
      </c>
      <c r="H1" s="1" t="s">
        <v>7</v>
      </c>
      <c r="I1" s="1" t="s">
        <v>8</v>
      </c>
      <c r="J1" s="1" t="s">
        <v>9</v>
      </c>
      <c r="K1" s="1" t="s">
        <v>10</v>
      </c>
      <c r="L1" s="1" t="s">
        <v>11</v>
      </c>
      <c r="M1" s="2"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c r="BJ1" s="1" t="s">
        <v>61</v>
      </c>
      <c r="BK1" s="1" t="s">
        <v>62</v>
      </c>
      <c r="BL1" s="1" t="s">
        <v>63</v>
      </c>
      <c r="BM1" s="1" t="s">
        <v>64</v>
      </c>
      <c r="BN1" s="1" t="s">
        <v>65</v>
      </c>
      <c r="BO1" s="1" t="s">
        <v>66</v>
      </c>
      <c r="BP1" s="1" t="s">
        <v>67</v>
      </c>
      <c r="BQ1" s="1" t="s">
        <v>68</v>
      </c>
      <c r="BR1" s="1" t="s">
        <v>69</v>
      </c>
      <c r="BS1" s="1" t="s">
        <v>70</v>
      </c>
      <c r="BT1" s="1" t="s">
        <v>71</v>
      </c>
      <c r="BU1" s="1" t="s">
        <v>72</v>
      </c>
      <c r="BV1" s="1" t="s">
        <v>73</v>
      </c>
      <c r="BW1" s="1" t="s">
        <v>74</v>
      </c>
      <c r="BX1" s="1" t="s">
        <v>75</v>
      </c>
      <c r="BY1" s="1" t="s">
        <v>76</v>
      </c>
      <c r="BZ1" s="1" t="s">
        <v>77</v>
      </c>
      <c r="CA1" s="1" t="s">
        <v>78</v>
      </c>
      <c r="CB1" s="1" t="s">
        <v>79</v>
      </c>
      <c r="CC1" s="1" t="s">
        <v>80</v>
      </c>
      <c r="CD1" s="3" t="s">
        <v>81</v>
      </c>
      <c r="CE1" s="1" t="s">
        <v>82</v>
      </c>
      <c r="CF1" s="1" t="s">
        <v>83</v>
      </c>
      <c r="CG1" s="1" t="s">
        <v>84</v>
      </c>
      <c r="CH1" s="1" t="s">
        <v>85</v>
      </c>
      <c r="CI1" s="1" t="s">
        <v>86</v>
      </c>
      <c r="CJ1" s="1" t="s">
        <v>87</v>
      </c>
      <c r="CK1" s="1" t="s">
        <v>88</v>
      </c>
      <c r="CL1" s="1" t="s">
        <v>89</v>
      </c>
      <c r="CM1" s="1" t="s">
        <v>90</v>
      </c>
    </row>
    <row r="2" spans="1:91" s="16" customFormat="1" ht="77.25" customHeight="1" x14ac:dyDescent="0.45">
      <c r="A2" s="1">
        <v>2022</v>
      </c>
      <c r="B2" s="1">
        <v>1</v>
      </c>
      <c r="C2" s="1" t="s">
        <v>91</v>
      </c>
      <c r="D2" s="1" t="str">
        <f>IF(Tabla2022[[#This Row],[FECHA DE TERMINACIÓN FINAL]]=0,"PENDIENTE FECHA",IF(Tabla2022[[#This Row],[FECHA DE TERMINACIÓN FINAL]]&lt;15,"PRÓXIMO A VENCER",IF(Tabla2022[[#This Row],[FECHA DE TERMINACIÓN FINAL]]&gt;30,"VIGENTE",IF(Tabla2022[[#This Row],[FECHA DE TERMINACIÓN FINAL]]&lt;0,"VENCIDO"))))</f>
        <v>VIGENTE</v>
      </c>
      <c r="E2" s="1">
        <v>67244</v>
      </c>
      <c r="F2" s="1" t="s">
        <v>92</v>
      </c>
      <c r="G2" s="1" t="s">
        <v>93</v>
      </c>
      <c r="H2" s="5" t="s">
        <v>94</v>
      </c>
      <c r="I2" s="1" t="s">
        <v>95</v>
      </c>
      <c r="J2" s="1">
        <v>43</v>
      </c>
      <c r="K2" s="6">
        <v>44573</v>
      </c>
      <c r="L2" s="1">
        <v>1</v>
      </c>
      <c r="M2" s="7">
        <v>44573</v>
      </c>
      <c r="N2" s="8" t="s">
        <v>96</v>
      </c>
      <c r="O2" s="1" t="s">
        <v>97</v>
      </c>
      <c r="P2" s="1" t="s">
        <v>98</v>
      </c>
      <c r="Q2" s="1">
        <v>1</v>
      </c>
      <c r="R2" s="9" t="s">
        <v>99</v>
      </c>
      <c r="S2" s="10" t="s">
        <v>100</v>
      </c>
      <c r="T2" s="1" t="s">
        <v>101</v>
      </c>
      <c r="U2" s="1" t="s">
        <v>102</v>
      </c>
      <c r="V2" s="1" t="s">
        <v>103</v>
      </c>
      <c r="W2" s="8" t="s">
        <v>104</v>
      </c>
      <c r="X2" s="8" t="s">
        <v>105</v>
      </c>
      <c r="Y2" s="1" t="s">
        <v>106</v>
      </c>
      <c r="Z2" s="1" t="s">
        <v>107</v>
      </c>
      <c r="AA2" s="1" t="s">
        <v>101</v>
      </c>
      <c r="AB2" s="1" t="s">
        <v>108</v>
      </c>
      <c r="AC2" s="1">
        <v>1030610164</v>
      </c>
      <c r="AD2" s="1">
        <v>7</v>
      </c>
      <c r="AE2" s="1" t="str">
        <f>IF(Tabla2022[[#This Row],[CONTRATISTA CONJUNTO]]="NO"," - ")</f>
        <v xml:space="preserve"> - </v>
      </c>
      <c r="AF2" s="1" t="str">
        <f>IF(Tabla2022[[#This Row],[CONTRATISTA CONJUNTO]]="NO"," - ")</f>
        <v xml:space="preserve"> - </v>
      </c>
      <c r="AG2" s="1" t="str">
        <f>IF(Tabla2022[[#This Row],[CONTRATISTA CONJUNTO]]="NO"," - ")</f>
        <v xml:space="preserve"> - </v>
      </c>
      <c r="AH2" s="11">
        <v>33759</v>
      </c>
      <c r="AI2" s="8" t="s">
        <v>109</v>
      </c>
      <c r="AJ2" s="1">
        <v>8025988</v>
      </c>
      <c r="AK2" s="1" t="s">
        <v>110</v>
      </c>
      <c r="AL2" s="1" t="s">
        <v>111</v>
      </c>
      <c r="AM2" s="1">
        <v>1014225583</v>
      </c>
      <c r="AN2" s="1">
        <v>0</v>
      </c>
      <c r="AO2" s="1" t="s">
        <v>112</v>
      </c>
      <c r="AP2" s="6">
        <v>44699</v>
      </c>
      <c r="AQ2" s="1" t="s">
        <v>113</v>
      </c>
      <c r="AR2" s="1" t="s">
        <v>114</v>
      </c>
      <c r="AS2" s="6">
        <v>44572</v>
      </c>
      <c r="AT2" s="1" t="s">
        <v>115</v>
      </c>
      <c r="AU2" s="6">
        <v>44573</v>
      </c>
      <c r="AV2" s="6">
        <v>44573</v>
      </c>
      <c r="AW2" s="12">
        <v>88000000</v>
      </c>
      <c r="AX2" s="13">
        <v>44573</v>
      </c>
      <c r="AY2" s="6">
        <v>44906</v>
      </c>
      <c r="AZ2" s="14">
        <v>44906.999305555553</v>
      </c>
      <c r="BA2" s="1">
        <f>Tabla2022[[#This Row],[FECHA DE TERMINACIÓN INICIAL]]-Tabla2022[[#This Row],[FECHA ACTA DE INICIO]]</f>
        <v>333</v>
      </c>
      <c r="BB2" s="1">
        <f t="shared" ref="BB2:BB65" si="0">ROUND(BA2/30,0)</f>
        <v>11</v>
      </c>
      <c r="BC2" s="12">
        <f>IF(Tabla2022[[#This Row],[PLAZO DE EJECUCIÓN MESES ]]&gt;0,Tabla2022[[#This Row],[VALOR INICIAL DEL CONTRATO]]/Tabla2022[[#This Row],[PLAZO DE EJECUCIÓN MESES ]]," 0 ")</f>
        <v>8000000</v>
      </c>
      <c r="BD2" s="1" t="s">
        <v>101</v>
      </c>
      <c r="BE2" s="12">
        <f>IF(Tabla2022[[#This Row],[ANTICIPOS]]="NO",0," - ")</f>
        <v>0</v>
      </c>
      <c r="BF2" s="1" t="s">
        <v>101</v>
      </c>
      <c r="BG2" s="1"/>
      <c r="BH2" s="1"/>
      <c r="BI2" s="1"/>
      <c r="BJ2" s="1"/>
      <c r="BK2" s="1"/>
      <c r="BL2" s="1"/>
      <c r="BM2" s="1"/>
      <c r="BN2" s="1"/>
      <c r="BO2" s="1"/>
      <c r="BP2" s="1"/>
      <c r="BQ2" s="1"/>
      <c r="BR2" s="1"/>
      <c r="BS2" s="1"/>
      <c r="BT2" s="1"/>
      <c r="BU2" s="1"/>
      <c r="BV2" s="1"/>
      <c r="BW2" s="1"/>
      <c r="BX2" s="1"/>
      <c r="BY2" s="1"/>
      <c r="BZ2" s="1">
        <f>Tabla2022[[#This Row],[DÍAS PRORROGA 1]]+Tabla2022[[#This Row],[DÍAS PRORROGA  2]]+Tabla2022[[#This Row],[DÍAS PRORROGA 3]]</f>
        <v>0</v>
      </c>
      <c r="CA2" s="12">
        <f>IF(Tabla2022[[#This Row],[ADICIÓN]]="NO",0,Tabla2022[[#This Row],[VALOR ADICIÓN 1]]+Tabla2022[[#This Row],[VALOR ADICIÓN 2]]+Tabla2022[[#This Row],[VALOR ADICIÓN 3]])</f>
        <v>0</v>
      </c>
      <c r="CB2" s="1"/>
      <c r="CC2" s="1"/>
      <c r="CD2" s="6">
        <f>IF(Tabla2022[[#This Row],[ADICIÓN]]="SI",Tabla2022[[#This Row],[PLAZO DE EJECUCIÓN DÍAS]]+Tabla2022[[#This Row],[DÍAS PRORROGA 1]]+Tabla2022[[#This Row],[DÍAS PRORROGA  2]]+Tabla2022[[#This Row],[DÍAS PRORROGA 3]],Tabla2022[[#This Row],[FECHA DE TERMINACIÓN INICIAL]])+Tabla2022[[#This Row],[TOTAL DÍAS SUSPENDIDOS]]</f>
        <v>44906</v>
      </c>
      <c r="CE2" s="12">
        <f>IF(Tabla2022[[#This Row],[ADICIÓN]]="SI",Tabla2022[[#This Row],[VALOR INICIAL DEL CONTRATO]]+Tabla2022[[#This Row],[VALOR ADICIONES ]],Tabla2022[[#This Row],[VALOR INICIAL DEL CONTRATO]])</f>
        <v>88000000</v>
      </c>
      <c r="CF2" s="8"/>
      <c r="CG2" s="8"/>
      <c r="CH2" s="5" t="s">
        <v>116</v>
      </c>
      <c r="CI2" s="15" t="s">
        <v>117</v>
      </c>
      <c r="CJ2" s="1">
        <v>57</v>
      </c>
      <c r="CK2" s="2" t="s">
        <v>118</v>
      </c>
      <c r="CL2" s="2" t="s">
        <v>119</v>
      </c>
      <c r="CM2" s="1">
        <v>1696</v>
      </c>
    </row>
    <row r="3" spans="1:91" s="16" customFormat="1" ht="63.75" x14ac:dyDescent="0.45">
      <c r="A3" s="1">
        <v>2022</v>
      </c>
      <c r="B3" s="1">
        <v>2</v>
      </c>
      <c r="C3" s="1" t="s">
        <v>91</v>
      </c>
      <c r="D3" s="1" t="str">
        <f>IF(Tabla2022[[#This Row],[FECHA DE TERMINACIÓN FINAL]]=0,"PENDIENTE FECHA",IF(Tabla2022[[#This Row],[FECHA DE TERMINACIÓN FINAL]]&lt;15,"PRÓXIMO A VENCER",IF(Tabla2022[[#This Row],[FECHA DE TERMINACIÓN FINAL]]&gt;30,"VIGENTE",IF(Tabla2022[[#This Row],[FECHA DE TERMINACIÓN FINAL]]&lt;0,"VENCIDO"))))</f>
        <v>VIGENTE</v>
      </c>
      <c r="E3" s="1">
        <v>67494</v>
      </c>
      <c r="F3" s="1" t="s">
        <v>120</v>
      </c>
      <c r="G3" s="1" t="s">
        <v>121</v>
      </c>
      <c r="H3" s="5" t="s">
        <v>122</v>
      </c>
      <c r="I3" s="1" t="s">
        <v>123</v>
      </c>
      <c r="J3" s="1">
        <v>80</v>
      </c>
      <c r="K3" s="6">
        <v>44574</v>
      </c>
      <c r="L3" s="1">
        <v>7</v>
      </c>
      <c r="M3" s="7">
        <v>44575</v>
      </c>
      <c r="N3" s="8" t="s">
        <v>96</v>
      </c>
      <c r="O3" s="1" t="s">
        <v>97</v>
      </c>
      <c r="P3" s="1" t="s">
        <v>98</v>
      </c>
      <c r="Q3" s="1">
        <v>1</v>
      </c>
      <c r="R3" s="1" t="s">
        <v>124</v>
      </c>
      <c r="S3" s="10" t="s">
        <v>125</v>
      </c>
      <c r="T3" s="1" t="s">
        <v>101</v>
      </c>
      <c r="U3" s="1" t="s">
        <v>126</v>
      </c>
      <c r="V3" s="1" t="s">
        <v>103</v>
      </c>
      <c r="W3" s="8" t="s">
        <v>104</v>
      </c>
      <c r="X3" s="8" t="s">
        <v>105</v>
      </c>
      <c r="Y3" s="1" t="s">
        <v>127</v>
      </c>
      <c r="Z3" s="1" t="s">
        <v>107</v>
      </c>
      <c r="AA3" s="1" t="s">
        <v>101</v>
      </c>
      <c r="AB3" s="1" t="s">
        <v>108</v>
      </c>
      <c r="AC3" s="1">
        <v>52967366</v>
      </c>
      <c r="AD3" s="1">
        <v>1</v>
      </c>
      <c r="AE3" s="1" t="str">
        <f>IF(Tabla2022[[#This Row],[CONTRATISTA CONJUNTO]]="NO"," - ")</f>
        <v xml:space="preserve"> - </v>
      </c>
      <c r="AF3" s="1" t="str">
        <f>IF(Tabla2022[[#This Row],[CONTRATISTA CONJUNTO]]="NO"," - ")</f>
        <v xml:space="preserve"> - </v>
      </c>
      <c r="AG3" s="1" t="str">
        <f>IF(Tabla2022[[#This Row],[CONTRATISTA CONJUNTO]]="NO"," - ")</f>
        <v xml:space="preserve"> - </v>
      </c>
      <c r="AH3" s="6">
        <v>30729</v>
      </c>
      <c r="AI3" s="8" t="s">
        <v>128</v>
      </c>
      <c r="AJ3" s="1">
        <v>3102445785</v>
      </c>
      <c r="AK3" s="1" t="s">
        <v>129</v>
      </c>
      <c r="AL3" s="1" t="s">
        <v>111</v>
      </c>
      <c r="AM3" s="1">
        <v>1014225583</v>
      </c>
      <c r="AN3" s="1">
        <v>0</v>
      </c>
      <c r="AO3" s="1" t="s">
        <v>112</v>
      </c>
      <c r="AP3" s="6">
        <v>44699</v>
      </c>
      <c r="AQ3" s="1" t="s">
        <v>113</v>
      </c>
      <c r="AR3" s="1" t="s">
        <v>114</v>
      </c>
      <c r="AS3" s="6">
        <v>44574</v>
      </c>
      <c r="AT3" s="1" t="s">
        <v>115</v>
      </c>
      <c r="AU3" s="6">
        <v>44574</v>
      </c>
      <c r="AV3" s="6">
        <v>44574</v>
      </c>
      <c r="AW3" s="12">
        <v>88000000</v>
      </c>
      <c r="AX3" s="13">
        <v>44575</v>
      </c>
      <c r="AY3" s="6">
        <v>44908</v>
      </c>
      <c r="AZ3" s="14">
        <v>44908.999305555553</v>
      </c>
      <c r="BA3" s="1">
        <f>Tabla2022[[#This Row],[FECHA DE TERMINACIÓN INICIAL]]-Tabla2022[[#This Row],[FECHA ACTA DE INICIO]]</f>
        <v>333</v>
      </c>
      <c r="BB3" s="1">
        <f t="shared" si="0"/>
        <v>11</v>
      </c>
      <c r="BC3" s="12">
        <f>IF(Tabla2022[[#This Row],[PLAZO DE EJECUCIÓN MESES ]]&gt;0,Tabla2022[[#This Row],[VALOR INICIAL DEL CONTRATO]]/Tabla2022[[#This Row],[PLAZO DE EJECUCIÓN MESES ]]," 0 ")</f>
        <v>8000000</v>
      </c>
      <c r="BD3" s="1" t="s">
        <v>101</v>
      </c>
      <c r="BE3" s="12">
        <f>IF(Tabla2022[[#This Row],[ANTICIPOS]]="NO",0," - ")</f>
        <v>0</v>
      </c>
      <c r="BF3" s="1" t="s">
        <v>101</v>
      </c>
      <c r="BG3" s="1"/>
      <c r="BH3" s="1"/>
      <c r="BI3" s="1"/>
      <c r="BJ3" s="1"/>
      <c r="BK3" s="1"/>
      <c r="BL3" s="1"/>
      <c r="BM3" s="1"/>
      <c r="BN3" s="1"/>
      <c r="BO3" s="1"/>
      <c r="BP3" s="1"/>
      <c r="BQ3" s="1"/>
      <c r="BR3" s="1"/>
      <c r="BS3" s="1"/>
      <c r="BT3" s="1"/>
      <c r="BU3" s="1"/>
      <c r="BV3" s="1"/>
      <c r="BW3" s="1"/>
      <c r="BX3" s="1"/>
      <c r="BY3" s="1"/>
      <c r="BZ3" s="1">
        <f>Tabla2022[[#This Row],[DÍAS PRORROGA 1]]+Tabla2022[[#This Row],[DÍAS PRORROGA  2]]+Tabla2022[[#This Row],[DÍAS PRORROGA 3]]</f>
        <v>0</v>
      </c>
      <c r="CA3" s="12">
        <f>IF(Tabla2022[[#This Row],[ADICIÓN]]="NO",0,Tabla2022[[#This Row],[VALOR ADICIÓN 1]]+Tabla2022[[#This Row],[VALOR ADICIÓN 2]]+Tabla2022[[#This Row],[VALOR ADICIÓN 3]])</f>
        <v>0</v>
      </c>
      <c r="CB3" s="1"/>
      <c r="CC3" s="1"/>
      <c r="CD3" s="6">
        <f>IF(Tabla2022[[#This Row],[ADICIÓN]]="SI",Tabla2022[[#This Row],[PLAZO DE EJECUCIÓN DÍAS]]+Tabla2022[[#This Row],[DÍAS PRORROGA 1]]+Tabla2022[[#This Row],[DÍAS PRORROGA  2]]+Tabla2022[[#This Row],[DÍAS PRORROGA 3]],Tabla2022[[#This Row],[FECHA DE TERMINACIÓN INICIAL]])+Tabla2022[[#This Row],[TOTAL DÍAS SUSPENDIDOS]]</f>
        <v>44908</v>
      </c>
      <c r="CE3" s="12">
        <f>IF(Tabla2022[[#This Row],[ADICIÓN]]="SI",Tabla2022[[#This Row],[VALOR INICIAL DEL CONTRATO]]+Tabla2022[[#This Row],[VALOR ADICIONES ]],Tabla2022[[#This Row],[VALOR INICIAL DEL CONTRATO]])</f>
        <v>88000000</v>
      </c>
      <c r="CF3" s="8"/>
      <c r="CG3" s="8"/>
      <c r="CH3" s="5"/>
      <c r="CI3" s="15" t="s">
        <v>130</v>
      </c>
      <c r="CJ3" s="1">
        <v>57</v>
      </c>
      <c r="CK3" s="2" t="s">
        <v>118</v>
      </c>
      <c r="CL3" s="2" t="s">
        <v>119</v>
      </c>
      <c r="CM3" s="1">
        <v>1696</v>
      </c>
    </row>
    <row r="4" spans="1:91" s="16" customFormat="1" ht="76.5" x14ac:dyDescent="0.45">
      <c r="A4" s="1">
        <v>2022</v>
      </c>
      <c r="B4" s="1">
        <v>3</v>
      </c>
      <c r="C4" s="1" t="s">
        <v>91</v>
      </c>
      <c r="D4" s="1" t="str">
        <f>IF(Tabla2022[[#This Row],[FECHA DE TERMINACIÓN FINAL]]=0,"PENDIENTE FECHA",IF(Tabla2022[[#This Row],[FECHA DE TERMINACIÓN FINAL]]&lt;15,"PRÓXIMO A VENCER",IF(Tabla2022[[#This Row],[FECHA DE TERMINACIÓN FINAL]]&gt;30,"VIGENTE",IF(Tabla2022[[#This Row],[FECHA DE TERMINACIÓN FINAL]]&lt;0,"VENCIDO"))))</f>
        <v>VIGENTE</v>
      </c>
      <c r="E4" s="1">
        <v>67252</v>
      </c>
      <c r="F4" s="1" t="s">
        <v>131</v>
      </c>
      <c r="G4" s="1" t="s">
        <v>132</v>
      </c>
      <c r="H4" s="5" t="s">
        <v>133</v>
      </c>
      <c r="I4" s="1" t="s">
        <v>123</v>
      </c>
      <c r="J4" s="1">
        <v>79</v>
      </c>
      <c r="K4" s="6">
        <v>44574</v>
      </c>
      <c r="L4" s="1">
        <v>9</v>
      </c>
      <c r="M4" s="7">
        <v>44575</v>
      </c>
      <c r="N4" s="8" t="s">
        <v>96</v>
      </c>
      <c r="O4" s="1" t="s">
        <v>97</v>
      </c>
      <c r="P4" s="1" t="s">
        <v>98</v>
      </c>
      <c r="Q4" s="1">
        <v>1</v>
      </c>
      <c r="R4" s="9" t="s">
        <v>134</v>
      </c>
      <c r="S4" s="10" t="s">
        <v>134</v>
      </c>
      <c r="T4" s="1" t="s">
        <v>101</v>
      </c>
      <c r="U4" s="1" t="s">
        <v>135</v>
      </c>
      <c r="V4" s="1" t="s">
        <v>103</v>
      </c>
      <c r="W4" s="8" t="s">
        <v>104</v>
      </c>
      <c r="X4" s="8" t="s">
        <v>105</v>
      </c>
      <c r="Y4" s="1" t="s">
        <v>127</v>
      </c>
      <c r="Z4" s="1" t="s">
        <v>136</v>
      </c>
      <c r="AA4" s="1" t="s">
        <v>101</v>
      </c>
      <c r="AB4" s="1" t="s">
        <v>108</v>
      </c>
      <c r="AC4" s="1">
        <v>52777050</v>
      </c>
      <c r="AD4" s="1">
        <v>2</v>
      </c>
      <c r="AE4" s="1" t="str">
        <f>IF(Tabla2022[[#This Row],[CONTRATISTA CONJUNTO]]="NO"," - ")</f>
        <v xml:space="preserve"> - </v>
      </c>
      <c r="AF4" s="1" t="str">
        <f>IF(Tabla2022[[#This Row],[CONTRATISTA CONJUNTO]]="NO"," - ")</f>
        <v xml:space="preserve"> - </v>
      </c>
      <c r="AG4" s="1" t="str">
        <f>IF(Tabla2022[[#This Row],[CONTRATISTA CONJUNTO]]="NO"," - ")</f>
        <v xml:space="preserve"> - </v>
      </c>
      <c r="AH4" s="6">
        <v>28877</v>
      </c>
      <c r="AI4" s="8" t="s">
        <v>137</v>
      </c>
      <c r="AJ4" s="1">
        <v>3267402988</v>
      </c>
      <c r="AK4" s="1" t="s">
        <v>138</v>
      </c>
      <c r="AL4" s="1" t="s">
        <v>139</v>
      </c>
      <c r="AM4" s="1">
        <v>1053344917</v>
      </c>
      <c r="AN4" s="1">
        <v>9</v>
      </c>
      <c r="AO4" s="1" t="s">
        <v>140</v>
      </c>
      <c r="AP4" s="6">
        <v>44774</v>
      </c>
      <c r="AQ4" s="1" t="s">
        <v>113</v>
      </c>
      <c r="AR4" s="1" t="s">
        <v>114</v>
      </c>
      <c r="AS4" s="6">
        <v>44575</v>
      </c>
      <c r="AT4" s="1" t="s">
        <v>115</v>
      </c>
      <c r="AU4" s="6">
        <v>44574</v>
      </c>
      <c r="AV4" s="6">
        <v>44574</v>
      </c>
      <c r="AW4" s="12">
        <v>66000000</v>
      </c>
      <c r="AX4" s="13">
        <v>44575</v>
      </c>
      <c r="AY4" s="6">
        <v>44908</v>
      </c>
      <c r="AZ4" s="14">
        <v>44908.999305555553</v>
      </c>
      <c r="BA4" s="1">
        <f>Tabla2022[[#This Row],[FECHA DE TERMINACIÓN INICIAL]]-Tabla2022[[#This Row],[FECHA ACTA DE INICIO]]</f>
        <v>333</v>
      </c>
      <c r="BB4" s="1">
        <f t="shared" si="0"/>
        <v>11</v>
      </c>
      <c r="BC4" s="12">
        <f>IF(Tabla2022[[#This Row],[PLAZO DE EJECUCIÓN MESES ]]&gt;0,Tabla2022[[#This Row],[VALOR INICIAL DEL CONTRATO]]/Tabla2022[[#This Row],[PLAZO DE EJECUCIÓN MESES ]]," 0 ")</f>
        <v>6000000</v>
      </c>
      <c r="BD4" s="1" t="s">
        <v>101</v>
      </c>
      <c r="BE4" s="12">
        <f>IF(Tabla2022[[#This Row],[ANTICIPOS]]="NO",0," - ")</f>
        <v>0</v>
      </c>
      <c r="BF4" s="1" t="s">
        <v>101</v>
      </c>
      <c r="BG4" s="1"/>
      <c r="BH4" s="1"/>
      <c r="BI4" s="1"/>
      <c r="BJ4" s="1"/>
      <c r="BK4" s="1"/>
      <c r="BL4" s="1"/>
      <c r="BM4" s="1"/>
      <c r="BN4" s="1"/>
      <c r="BO4" s="1"/>
      <c r="BP4" s="1"/>
      <c r="BQ4" s="1"/>
      <c r="BR4" s="1"/>
      <c r="BS4" s="1"/>
      <c r="BT4" s="1"/>
      <c r="BU4" s="1"/>
      <c r="BV4" s="1"/>
      <c r="BW4" s="1"/>
      <c r="BX4" s="1"/>
      <c r="BY4" s="1"/>
      <c r="BZ4" s="1">
        <f>Tabla2022[[#This Row],[DÍAS PRORROGA 1]]+Tabla2022[[#This Row],[DÍAS PRORROGA  2]]+Tabla2022[[#This Row],[DÍAS PRORROGA 3]]</f>
        <v>0</v>
      </c>
      <c r="CA4" s="12">
        <f>IF(Tabla2022[[#This Row],[ADICIÓN]]="NO",0,Tabla2022[[#This Row],[VALOR ADICIÓN 1]]+Tabla2022[[#This Row],[VALOR ADICIÓN 2]]+Tabla2022[[#This Row],[VALOR ADICIÓN 3]])</f>
        <v>0</v>
      </c>
      <c r="CB4" s="1"/>
      <c r="CC4" s="1"/>
      <c r="CD4" s="6">
        <f>IF(Tabla2022[[#This Row],[ADICIÓN]]="SI",Tabla2022[[#This Row],[PLAZO DE EJECUCIÓN DÍAS]]+Tabla2022[[#This Row],[DÍAS PRORROGA 1]]+Tabla2022[[#This Row],[DÍAS PRORROGA  2]]+Tabla2022[[#This Row],[DÍAS PRORROGA 3]],Tabla2022[[#This Row],[FECHA DE TERMINACIÓN INICIAL]])+Tabla2022[[#This Row],[TOTAL DÍAS SUSPENDIDOS]]</f>
        <v>44908</v>
      </c>
      <c r="CE4" s="12">
        <f>IF(Tabla2022[[#This Row],[ADICIÓN]]="SI",Tabla2022[[#This Row],[VALOR INICIAL DEL CONTRATO]]+Tabla2022[[#This Row],[VALOR ADICIONES ]],Tabla2022[[#This Row],[VALOR INICIAL DEL CONTRATO]])</f>
        <v>66000000</v>
      </c>
      <c r="CF4" s="8"/>
      <c r="CG4" s="8"/>
      <c r="CH4" s="5"/>
      <c r="CI4" s="15" t="s">
        <v>141</v>
      </c>
      <c r="CJ4" s="1">
        <v>57</v>
      </c>
      <c r="CK4" s="2" t="s">
        <v>118</v>
      </c>
      <c r="CL4" s="2" t="s">
        <v>119</v>
      </c>
      <c r="CM4" s="1">
        <v>1696</v>
      </c>
    </row>
    <row r="5" spans="1:91" s="16" customFormat="1" ht="51" x14ac:dyDescent="0.45">
      <c r="A5" s="1">
        <v>2022</v>
      </c>
      <c r="B5" s="1">
        <v>4</v>
      </c>
      <c r="C5" s="1" t="s">
        <v>91</v>
      </c>
      <c r="D5" s="1" t="str">
        <f>IF(Tabla2022[[#This Row],[FECHA DE TERMINACIÓN FINAL]]=0,"PENDIENTE FECHA",IF(Tabla2022[[#This Row],[FECHA DE TERMINACIÓN FINAL]]&lt;15,"PRÓXIMO A VENCER",IF(Tabla2022[[#This Row],[FECHA DE TERMINACIÓN FINAL]]&gt;30,"VIGENTE",IF(Tabla2022[[#This Row],[FECHA DE TERMINACIÓN FINAL]]&lt;0,"VENCIDO"))))</f>
        <v>VIGENTE</v>
      </c>
      <c r="E5" s="1">
        <v>67274</v>
      </c>
      <c r="F5" s="1" t="s">
        <v>142</v>
      </c>
      <c r="G5" s="1" t="s">
        <v>143</v>
      </c>
      <c r="H5" s="5" t="s">
        <v>144</v>
      </c>
      <c r="I5" s="1" t="s">
        <v>123</v>
      </c>
      <c r="J5" s="1">
        <v>76</v>
      </c>
      <c r="K5" s="6">
        <v>44574</v>
      </c>
      <c r="L5" s="1">
        <v>8</v>
      </c>
      <c r="M5" s="7">
        <v>44575</v>
      </c>
      <c r="N5" s="8" t="s">
        <v>96</v>
      </c>
      <c r="O5" s="1" t="s">
        <v>97</v>
      </c>
      <c r="P5" s="1" t="s">
        <v>98</v>
      </c>
      <c r="Q5" s="1">
        <v>1</v>
      </c>
      <c r="R5" s="1" t="s">
        <v>145</v>
      </c>
      <c r="S5" s="10" t="s">
        <v>146</v>
      </c>
      <c r="T5" s="1" t="s">
        <v>101</v>
      </c>
      <c r="U5" s="1" t="s">
        <v>147</v>
      </c>
      <c r="V5" s="1" t="s">
        <v>103</v>
      </c>
      <c r="W5" s="8" t="s">
        <v>104</v>
      </c>
      <c r="X5" s="8" t="s">
        <v>105</v>
      </c>
      <c r="Y5" s="1" t="s">
        <v>127</v>
      </c>
      <c r="Z5" s="1" t="s">
        <v>136</v>
      </c>
      <c r="AA5" s="1" t="s">
        <v>101</v>
      </c>
      <c r="AB5" s="1" t="s">
        <v>108</v>
      </c>
      <c r="AC5" s="1">
        <v>1022323083</v>
      </c>
      <c r="AD5" s="1">
        <v>9</v>
      </c>
      <c r="AE5" s="1" t="str">
        <f>IF(Tabla2022[[#This Row],[CONTRATISTA CONJUNTO]]="NO"," - ")</f>
        <v xml:space="preserve"> - </v>
      </c>
      <c r="AF5" s="1" t="str">
        <f>IF(Tabla2022[[#This Row],[CONTRATISTA CONJUNTO]]="NO"," - ")</f>
        <v xml:space="preserve"> - </v>
      </c>
      <c r="AG5" s="1" t="str">
        <f>IF(Tabla2022[[#This Row],[CONTRATISTA CONJUNTO]]="NO"," - ")</f>
        <v xml:space="preserve"> - </v>
      </c>
      <c r="AH5" s="6">
        <v>31501</v>
      </c>
      <c r="AI5" s="8" t="s">
        <v>148</v>
      </c>
      <c r="AJ5" s="1">
        <v>9294319</v>
      </c>
      <c r="AK5" s="1" t="s">
        <v>149</v>
      </c>
      <c r="AL5" s="1" t="s">
        <v>150</v>
      </c>
      <c r="AM5" s="1">
        <v>1030610164</v>
      </c>
      <c r="AN5" s="1">
        <v>7</v>
      </c>
      <c r="AO5" s="1"/>
      <c r="AP5" s="1"/>
      <c r="AQ5" s="1" t="s">
        <v>113</v>
      </c>
      <c r="AR5" s="1" t="s">
        <v>114</v>
      </c>
      <c r="AS5" s="6">
        <v>44574</v>
      </c>
      <c r="AT5" s="1" t="s">
        <v>115</v>
      </c>
      <c r="AU5" s="6">
        <v>44574</v>
      </c>
      <c r="AV5" s="6">
        <v>44574</v>
      </c>
      <c r="AW5" s="12">
        <v>44000000</v>
      </c>
      <c r="AX5" s="13">
        <v>44575</v>
      </c>
      <c r="AY5" s="6">
        <v>44908</v>
      </c>
      <c r="AZ5" s="14">
        <v>44908.999305555553</v>
      </c>
      <c r="BA5" s="1">
        <f>Tabla2022[[#This Row],[FECHA DE TERMINACIÓN INICIAL]]-Tabla2022[[#This Row],[FECHA ACTA DE INICIO]]</f>
        <v>333</v>
      </c>
      <c r="BB5" s="1">
        <f t="shared" si="0"/>
        <v>11</v>
      </c>
      <c r="BC5" s="12">
        <f>IF(Tabla2022[[#This Row],[PLAZO DE EJECUCIÓN MESES ]]&gt;0,Tabla2022[[#This Row],[VALOR INICIAL DEL CONTRATO]]/Tabla2022[[#This Row],[PLAZO DE EJECUCIÓN MESES ]]," 0 ")</f>
        <v>4000000</v>
      </c>
      <c r="BD5" s="1" t="s">
        <v>101</v>
      </c>
      <c r="BE5" s="12">
        <f>IF(Tabla2022[[#This Row],[ANTICIPOS]]="NO",0," - ")</f>
        <v>0</v>
      </c>
      <c r="BF5" s="1" t="s">
        <v>101</v>
      </c>
      <c r="BG5" s="1"/>
      <c r="BH5" s="1"/>
      <c r="BI5" s="1"/>
      <c r="BJ5" s="1"/>
      <c r="BK5" s="1"/>
      <c r="BL5" s="1"/>
      <c r="BM5" s="1"/>
      <c r="BN5" s="1"/>
      <c r="BO5" s="1"/>
      <c r="BP5" s="1"/>
      <c r="BQ5" s="1"/>
      <c r="BR5" s="1"/>
      <c r="BS5" s="1"/>
      <c r="BT5" s="1"/>
      <c r="BU5" s="1"/>
      <c r="BV5" s="1"/>
      <c r="BW5" s="1"/>
      <c r="BX5" s="1"/>
      <c r="BY5" s="1"/>
      <c r="BZ5" s="1">
        <f>Tabla2022[[#This Row],[DÍAS PRORROGA 1]]+Tabla2022[[#This Row],[DÍAS PRORROGA  2]]+Tabla2022[[#This Row],[DÍAS PRORROGA 3]]</f>
        <v>0</v>
      </c>
      <c r="CA5" s="12">
        <f>IF(Tabla2022[[#This Row],[ADICIÓN]]="NO",0,Tabla2022[[#This Row],[VALOR ADICIÓN 1]]+Tabla2022[[#This Row],[VALOR ADICIÓN 2]]+Tabla2022[[#This Row],[VALOR ADICIÓN 3]])</f>
        <v>0</v>
      </c>
      <c r="CB5" s="1"/>
      <c r="CC5" s="1"/>
      <c r="CD5" s="6">
        <f>IF(Tabla2022[[#This Row],[ADICIÓN]]="SI",Tabla2022[[#This Row],[PLAZO DE EJECUCIÓN DÍAS]]+Tabla2022[[#This Row],[DÍAS PRORROGA 1]]+Tabla2022[[#This Row],[DÍAS PRORROGA  2]]+Tabla2022[[#This Row],[DÍAS PRORROGA 3]],Tabla2022[[#This Row],[FECHA DE TERMINACIÓN INICIAL]])+Tabla2022[[#This Row],[TOTAL DÍAS SUSPENDIDOS]]</f>
        <v>44908</v>
      </c>
      <c r="CE5" s="12">
        <f>IF(Tabla2022[[#This Row],[ADICIÓN]]="SI",Tabla2022[[#This Row],[VALOR INICIAL DEL CONTRATO]]+Tabla2022[[#This Row],[VALOR ADICIONES ]],Tabla2022[[#This Row],[VALOR INICIAL DEL CONTRATO]])</f>
        <v>44000000</v>
      </c>
      <c r="CF5" s="8"/>
      <c r="CG5" s="8"/>
      <c r="CH5" s="5"/>
      <c r="CI5" s="15" t="s">
        <v>151</v>
      </c>
      <c r="CJ5" s="1">
        <v>57</v>
      </c>
      <c r="CK5" s="2" t="s">
        <v>118</v>
      </c>
      <c r="CL5" s="2" t="s">
        <v>119</v>
      </c>
      <c r="CM5" s="1">
        <v>1696</v>
      </c>
    </row>
    <row r="6" spans="1:91" s="16" customFormat="1" ht="51" x14ac:dyDescent="0.45">
      <c r="A6" s="1">
        <v>2022</v>
      </c>
      <c r="B6" s="1">
        <v>5</v>
      </c>
      <c r="C6" s="1" t="s">
        <v>91</v>
      </c>
      <c r="D6" s="1" t="str">
        <f>IF(Tabla2022[[#This Row],[FECHA DE TERMINACIÓN FINAL]]=0,"PENDIENTE FECHA",IF(Tabla2022[[#This Row],[FECHA DE TERMINACIÓN FINAL]]&lt;15,"PRÓXIMO A VENCER",IF(Tabla2022[[#This Row],[FECHA DE TERMINACIÓN FINAL]]&gt;30,"VIGENTE",IF(Tabla2022[[#This Row],[FECHA DE TERMINACIÓN FINAL]]&lt;0,"VENCIDO"))))</f>
        <v>VIGENTE</v>
      </c>
      <c r="E6" s="1">
        <v>69419</v>
      </c>
      <c r="F6" s="1" t="s">
        <v>152</v>
      </c>
      <c r="G6" s="1" t="s">
        <v>153</v>
      </c>
      <c r="H6" s="5" t="s">
        <v>154</v>
      </c>
      <c r="I6" s="1" t="s">
        <v>123</v>
      </c>
      <c r="J6" s="1">
        <v>60</v>
      </c>
      <c r="K6" s="6">
        <v>44573</v>
      </c>
      <c r="L6" s="1">
        <v>5</v>
      </c>
      <c r="M6" s="7">
        <v>44574</v>
      </c>
      <c r="N6" s="8" t="s">
        <v>96</v>
      </c>
      <c r="O6" s="1" t="s">
        <v>97</v>
      </c>
      <c r="P6" s="1" t="s">
        <v>98</v>
      </c>
      <c r="Q6" s="1">
        <v>1</v>
      </c>
      <c r="R6" s="1" t="s">
        <v>155</v>
      </c>
      <c r="S6" s="10" t="s">
        <v>156</v>
      </c>
      <c r="T6" s="1" t="s">
        <v>101</v>
      </c>
      <c r="U6" s="1" t="s">
        <v>157</v>
      </c>
      <c r="V6" s="1" t="s">
        <v>103</v>
      </c>
      <c r="W6" s="8" t="s">
        <v>104</v>
      </c>
      <c r="X6" s="8" t="s">
        <v>105</v>
      </c>
      <c r="Y6" s="1" t="s">
        <v>127</v>
      </c>
      <c r="Z6" s="1" t="s">
        <v>158</v>
      </c>
      <c r="AA6" s="1" t="s">
        <v>101</v>
      </c>
      <c r="AB6" s="1" t="s">
        <v>108</v>
      </c>
      <c r="AC6" s="1">
        <v>52809596</v>
      </c>
      <c r="AD6" s="1">
        <v>0</v>
      </c>
      <c r="AE6" s="1" t="str">
        <f>IF(Tabla2022[[#This Row],[CONTRATISTA CONJUNTO]]="NO"," - ")</f>
        <v xml:space="preserve"> - </v>
      </c>
      <c r="AF6" s="1" t="str">
        <f>IF(Tabla2022[[#This Row],[CONTRATISTA CONJUNTO]]="NO"," - ")</f>
        <v xml:space="preserve"> - </v>
      </c>
      <c r="AG6" s="1" t="str">
        <f>IF(Tabla2022[[#This Row],[CONTRATISTA CONJUNTO]]="NO"," - ")</f>
        <v xml:space="preserve"> - </v>
      </c>
      <c r="AH6" s="6">
        <v>29826</v>
      </c>
      <c r="AI6" s="8" t="s">
        <v>159</v>
      </c>
      <c r="AJ6" s="1">
        <v>3138536215</v>
      </c>
      <c r="AK6" s="1" t="s">
        <v>160</v>
      </c>
      <c r="AL6" s="1" t="s">
        <v>161</v>
      </c>
      <c r="AM6" s="1">
        <v>79625519</v>
      </c>
      <c r="AN6" s="1">
        <v>0</v>
      </c>
      <c r="AO6" s="1"/>
      <c r="AP6" s="1"/>
      <c r="AQ6" s="1" t="s">
        <v>113</v>
      </c>
      <c r="AR6" s="1" t="s">
        <v>114</v>
      </c>
      <c r="AS6" s="6">
        <v>44574</v>
      </c>
      <c r="AT6" s="1" t="s">
        <v>115</v>
      </c>
      <c r="AU6" s="6">
        <v>44574</v>
      </c>
      <c r="AV6" s="6">
        <v>44574</v>
      </c>
      <c r="AW6" s="12">
        <v>44000000</v>
      </c>
      <c r="AX6" s="13">
        <v>44575</v>
      </c>
      <c r="AY6" s="6">
        <v>44908</v>
      </c>
      <c r="AZ6" s="14">
        <v>44908.999305555553</v>
      </c>
      <c r="BA6" s="1">
        <f>Tabla2022[[#This Row],[FECHA DE TERMINACIÓN INICIAL]]-Tabla2022[[#This Row],[FECHA ACTA DE INICIO]]</f>
        <v>333</v>
      </c>
      <c r="BB6" s="1">
        <f t="shared" si="0"/>
        <v>11</v>
      </c>
      <c r="BC6" s="12">
        <f>IF(Tabla2022[[#This Row],[PLAZO DE EJECUCIÓN MESES ]]&gt;0,Tabla2022[[#This Row],[VALOR INICIAL DEL CONTRATO]]/Tabla2022[[#This Row],[PLAZO DE EJECUCIÓN MESES ]]," 0 ")</f>
        <v>4000000</v>
      </c>
      <c r="BD6" s="1" t="s">
        <v>101</v>
      </c>
      <c r="BE6" s="12">
        <f>IF(Tabla2022[[#This Row],[ANTICIPOS]]="NO",0," - ")</f>
        <v>0</v>
      </c>
      <c r="BF6" s="1" t="s">
        <v>101</v>
      </c>
      <c r="BG6" s="1"/>
      <c r="BH6" s="1"/>
      <c r="BI6" s="1"/>
      <c r="BJ6" s="1"/>
      <c r="BK6" s="1"/>
      <c r="BL6" s="1"/>
      <c r="BM6" s="1"/>
      <c r="BN6" s="1"/>
      <c r="BO6" s="1"/>
      <c r="BP6" s="1"/>
      <c r="BQ6" s="1"/>
      <c r="BR6" s="1"/>
      <c r="BS6" s="1"/>
      <c r="BT6" s="1"/>
      <c r="BU6" s="1"/>
      <c r="BV6" s="1"/>
      <c r="BW6" s="1"/>
      <c r="BX6" s="1"/>
      <c r="BY6" s="1"/>
      <c r="BZ6" s="1">
        <f>Tabla2022[[#This Row],[DÍAS PRORROGA 1]]+Tabla2022[[#This Row],[DÍAS PRORROGA  2]]+Tabla2022[[#This Row],[DÍAS PRORROGA 3]]</f>
        <v>0</v>
      </c>
      <c r="CA6" s="12">
        <f>IF(Tabla2022[[#This Row],[ADICIÓN]]="NO",0,Tabla2022[[#This Row],[VALOR ADICIÓN 1]]+Tabla2022[[#This Row],[VALOR ADICIÓN 2]]+Tabla2022[[#This Row],[VALOR ADICIÓN 3]])</f>
        <v>0</v>
      </c>
      <c r="CB6" s="1"/>
      <c r="CC6" s="1"/>
      <c r="CD6" s="6">
        <f>IF(Tabla2022[[#This Row],[ADICIÓN]]="SI",Tabla2022[[#This Row],[PLAZO DE EJECUCIÓN DÍAS]]+Tabla2022[[#This Row],[DÍAS PRORROGA 1]]+Tabla2022[[#This Row],[DÍAS PRORROGA  2]]+Tabla2022[[#This Row],[DÍAS PRORROGA 3]],Tabla2022[[#This Row],[FECHA DE TERMINACIÓN INICIAL]])+Tabla2022[[#This Row],[TOTAL DÍAS SUSPENDIDOS]]</f>
        <v>44908</v>
      </c>
      <c r="CE6" s="12">
        <f>IF(Tabla2022[[#This Row],[ADICIÓN]]="SI",Tabla2022[[#This Row],[VALOR INICIAL DEL CONTRATO]]+Tabla2022[[#This Row],[VALOR ADICIONES ]],Tabla2022[[#This Row],[VALOR INICIAL DEL CONTRATO]])</f>
        <v>44000000</v>
      </c>
      <c r="CF6" s="8"/>
      <c r="CG6" s="8"/>
      <c r="CH6" s="5"/>
      <c r="CI6" s="15" t="s">
        <v>162</v>
      </c>
      <c r="CJ6" s="1">
        <v>57</v>
      </c>
      <c r="CK6" s="2" t="s">
        <v>118</v>
      </c>
      <c r="CL6" s="2" t="s">
        <v>119</v>
      </c>
      <c r="CM6" s="1">
        <v>1696</v>
      </c>
    </row>
    <row r="7" spans="1:91" s="16" customFormat="1" ht="51" x14ac:dyDescent="0.45">
      <c r="A7" s="1">
        <v>2022</v>
      </c>
      <c r="B7" s="1">
        <v>6</v>
      </c>
      <c r="C7" s="1" t="s">
        <v>91</v>
      </c>
      <c r="D7" s="1" t="str">
        <f>IF(Tabla2022[[#This Row],[FECHA DE TERMINACIÓN FINAL]]=0,"PENDIENTE FECHA",IF(Tabla2022[[#This Row],[FECHA DE TERMINACIÓN FINAL]]&lt;15,"PRÓXIMO A VENCER",IF(Tabla2022[[#This Row],[FECHA DE TERMINACIÓN FINAL]]&gt;30,"VIGENTE",IF(Tabla2022[[#This Row],[FECHA DE TERMINACIÓN FINAL]]&lt;0,"VENCIDO"))))</f>
        <v>VIGENTE</v>
      </c>
      <c r="E7" s="1">
        <v>67251</v>
      </c>
      <c r="F7" s="1" t="s">
        <v>163</v>
      </c>
      <c r="G7" s="1" t="s">
        <v>164</v>
      </c>
      <c r="H7" s="5" t="s">
        <v>165</v>
      </c>
      <c r="I7" s="1" t="s">
        <v>123</v>
      </c>
      <c r="J7" s="1">
        <v>75</v>
      </c>
      <c r="K7" s="6">
        <v>44574</v>
      </c>
      <c r="L7" s="1">
        <v>6</v>
      </c>
      <c r="M7" s="7">
        <v>44574</v>
      </c>
      <c r="N7" s="8" t="s">
        <v>96</v>
      </c>
      <c r="O7" s="1" t="s">
        <v>97</v>
      </c>
      <c r="P7" s="1" t="s">
        <v>98</v>
      </c>
      <c r="Q7" s="1">
        <v>1</v>
      </c>
      <c r="R7" s="1" t="s">
        <v>166</v>
      </c>
      <c r="S7" s="10" t="s">
        <v>167</v>
      </c>
      <c r="T7" s="1" t="s">
        <v>101</v>
      </c>
      <c r="U7" s="1" t="s">
        <v>168</v>
      </c>
      <c r="V7" s="1" t="s">
        <v>103</v>
      </c>
      <c r="W7" s="8" t="s">
        <v>104</v>
      </c>
      <c r="X7" s="8" t="s">
        <v>105</v>
      </c>
      <c r="Y7" s="1" t="s">
        <v>106</v>
      </c>
      <c r="Z7" s="1" t="s">
        <v>136</v>
      </c>
      <c r="AA7" s="1" t="s">
        <v>101</v>
      </c>
      <c r="AB7" s="1" t="s">
        <v>108</v>
      </c>
      <c r="AC7" s="1">
        <v>1010204948</v>
      </c>
      <c r="AD7" s="1">
        <v>0</v>
      </c>
      <c r="AE7" s="1" t="str">
        <f>IF(Tabla2022[[#This Row],[CONTRATISTA CONJUNTO]]="NO"," - ")</f>
        <v xml:space="preserve"> - </v>
      </c>
      <c r="AF7" s="1" t="str">
        <f>IF(Tabla2022[[#This Row],[CONTRATISTA CONJUNTO]]="NO"," - ")</f>
        <v xml:space="preserve"> - </v>
      </c>
      <c r="AG7" s="1" t="str">
        <f>IF(Tabla2022[[#This Row],[CONTRATISTA CONJUNTO]]="NO"," - ")</f>
        <v xml:space="preserve"> - </v>
      </c>
      <c r="AH7" s="6">
        <v>33913</v>
      </c>
      <c r="AI7" s="8" t="s">
        <v>169</v>
      </c>
      <c r="AJ7" s="1">
        <v>3225258111</v>
      </c>
      <c r="AK7" s="1" t="s">
        <v>170</v>
      </c>
      <c r="AL7" s="1" t="s">
        <v>150</v>
      </c>
      <c r="AM7" s="1">
        <v>1030610164</v>
      </c>
      <c r="AN7" s="1">
        <v>7</v>
      </c>
      <c r="AO7" s="1"/>
      <c r="AP7" s="1"/>
      <c r="AQ7" s="1" t="s">
        <v>113</v>
      </c>
      <c r="AR7" s="1" t="s">
        <v>114</v>
      </c>
      <c r="AS7" s="6">
        <v>44574</v>
      </c>
      <c r="AT7" s="1" t="s">
        <v>115</v>
      </c>
      <c r="AU7" s="6">
        <v>44574</v>
      </c>
      <c r="AV7" s="6">
        <v>44574</v>
      </c>
      <c r="AW7" s="12">
        <v>66000000</v>
      </c>
      <c r="AX7" s="13">
        <v>44574</v>
      </c>
      <c r="AY7" s="6">
        <v>44907</v>
      </c>
      <c r="AZ7" s="14">
        <v>44907.499305555553</v>
      </c>
      <c r="BA7" s="1">
        <f>Tabla2022[[#This Row],[FECHA DE TERMINACIÓN INICIAL]]-Tabla2022[[#This Row],[FECHA ACTA DE INICIO]]</f>
        <v>333</v>
      </c>
      <c r="BB7" s="1">
        <f t="shared" si="0"/>
        <v>11</v>
      </c>
      <c r="BC7" s="12">
        <f>IF(Tabla2022[[#This Row],[PLAZO DE EJECUCIÓN MESES ]]&gt;0,Tabla2022[[#This Row],[VALOR INICIAL DEL CONTRATO]]/Tabla2022[[#This Row],[PLAZO DE EJECUCIÓN MESES ]]," 0 ")</f>
        <v>6000000</v>
      </c>
      <c r="BD7" s="1" t="s">
        <v>101</v>
      </c>
      <c r="BE7" s="12">
        <f>IF(Tabla2022[[#This Row],[ANTICIPOS]]="NO",0," - ")</f>
        <v>0</v>
      </c>
      <c r="BF7" s="1" t="s">
        <v>101</v>
      </c>
      <c r="BG7" s="1"/>
      <c r="BH7" s="1"/>
      <c r="BI7" s="1"/>
      <c r="BJ7" s="1"/>
      <c r="BK7" s="1"/>
      <c r="BL7" s="1"/>
      <c r="BM7" s="1"/>
      <c r="BN7" s="1"/>
      <c r="BO7" s="1"/>
      <c r="BP7" s="1"/>
      <c r="BQ7" s="1"/>
      <c r="BR7" s="1"/>
      <c r="BS7" s="1"/>
      <c r="BT7" s="1"/>
      <c r="BU7" s="1"/>
      <c r="BV7" s="1"/>
      <c r="BW7" s="1"/>
      <c r="BX7" s="1"/>
      <c r="BY7" s="1"/>
      <c r="BZ7" s="1">
        <f>Tabla2022[[#This Row],[DÍAS PRORROGA 1]]+Tabla2022[[#This Row],[DÍAS PRORROGA  2]]+Tabla2022[[#This Row],[DÍAS PRORROGA 3]]</f>
        <v>0</v>
      </c>
      <c r="CA7" s="12">
        <f>IF(Tabla2022[[#This Row],[ADICIÓN]]="NO",0,Tabla2022[[#This Row],[VALOR ADICIÓN 1]]+Tabla2022[[#This Row],[VALOR ADICIÓN 2]]+Tabla2022[[#This Row],[VALOR ADICIÓN 3]])</f>
        <v>0</v>
      </c>
      <c r="CB7" s="1"/>
      <c r="CC7" s="1"/>
      <c r="CD7" s="6">
        <f>IF(Tabla2022[[#This Row],[ADICIÓN]]="SI",Tabla2022[[#This Row],[PLAZO DE EJECUCIÓN DÍAS]]+Tabla2022[[#This Row],[DÍAS PRORROGA 1]]+Tabla2022[[#This Row],[DÍAS PRORROGA  2]]+Tabla2022[[#This Row],[DÍAS PRORROGA 3]],Tabla2022[[#This Row],[FECHA DE TERMINACIÓN INICIAL]])+Tabla2022[[#This Row],[TOTAL DÍAS SUSPENDIDOS]]</f>
        <v>44907</v>
      </c>
      <c r="CE7" s="12">
        <f>IF(Tabla2022[[#This Row],[ADICIÓN]]="SI",Tabla2022[[#This Row],[VALOR INICIAL DEL CONTRATO]]+Tabla2022[[#This Row],[VALOR ADICIONES ]],Tabla2022[[#This Row],[VALOR INICIAL DEL CONTRATO]])</f>
        <v>66000000</v>
      </c>
      <c r="CF7" s="8"/>
      <c r="CG7" s="8"/>
      <c r="CH7" s="5" t="s">
        <v>171</v>
      </c>
      <c r="CI7" s="15" t="s">
        <v>172</v>
      </c>
      <c r="CJ7" s="1">
        <v>57</v>
      </c>
      <c r="CK7" s="2" t="s">
        <v>118</v>
      </c>
      <c r="CL7" s="2" t="s">
        <v>119</v>
      </c>
      <c r="CM7" s="1">
        <v>1696</v>
      </c>
    </row>
    <row r="8" spans="1:91" s="16" customFormat="1" ht="51" x14ac:dyDescent="0.45">
      <c r="A8" s="1">
        <v>2022</v>
      </c>
      <c r="B8" s="1">
        <v>7</v>
      </c>
      <c r="C8" s="1" t="s">
        <v>91</v>
      </c>
      <c r="D8" s="1" t="str">
        <f>IF(Tabla2022[[#This Row],[FECHA DE TERMINACIÓN FINAL]]=0,"PENDIENTE FECHA",IF(Tabla2022[[#This Row],[FECHA DE TERMINACIÓN FINAL]]&lt;15,"PRÓXIMO A VENCER",IF(Tabla2022[[#This Row],[FECHA DE TERMINACIÓN FINAL]]&gt;30,"VIGENTE",IF(Tabla2022[[#This Row],[FECHA DE TERMINACIÓN FINAL]]&lt;0,"VENCIDO"))))</f>
        <v>VIGENTE</v>
      </c>
      <c r="E8" s="1">
        <v>68887</v>
      </c>
      <c r="F8" s="1" t="s">
        <v>173</v>
      </c>
      <c r="G8" s="1" t="s">
        <v>174</v>
      </c>
      <c r="H8" s="5" t="s">
        <v>175</v>
      </c>
      <c r="I8" s="1" t="s">
        <v>176</v>
      </c>
      <c r="J8" s="1">
        <v>30</v>
      </c>
      <c r="K8" s="6">
        <v>44573</v>
      </c>
      <c r="L8" s="1">
        <v>10</v>
      </c>
      <c r="M8" s="7">
        <v>44575</v>
      </c>
      <c r="N8" s="8" t="s">
        <v>96</v>
      </c>
      <c r="O8" s="1" t="s">
        <v>97</v>
      </c>
      <c r="P8" s="1" t="s">
        <v>98</v>
      </c>
      <c r="Q8" s="1">
        <v>1</v>
      </c>
      <c r="R8" s="1" t="s">
        <v>177</v>
      </c>
      <c r="S8" s="10" t="s">
        <v>178</v>
      </c>
      <c r="T8" s="1" t="s">
        <v>101</v>
      </c>
      <c r="U8" s="1" t="s">
        <v>179</v>
      </c>
      <c r="V8" s="1" t="s">
        <v>103</v>
      </c>
      <c r="W8" s="8" t="s">
        <v>104</v>
      </c>
      <c r="X8" s="8" t="s">
        <v>105</v>
      </c>
      <c r="Y8" s="1" t="s">
        <v>106</v>
      </c>
      <c r="Z8" s="1" t="s">
        <v>180</v>
      </c>
      <c r="AA8" s="1" t="s">
        <v>101</v>
      </c>
      <c r="AB8" s="1" t="s">
        <v>108</v>
      </c>
      <c r="AC8" s="1">
        <v>1016101268</v>
      </c>
      <c r="AD8" s="1">
        <v>1</v>
      </c>
      <c r="AE8" s="1" t="str">
        <f>IF(Tabla2022[[#This Row],[CONTRATISTA CONJUNTO]]="NO"," - ")</f>
        <v xml:space="preserve"> - </v>
      </c>
      <c r="AF8" s="1" t="str">
        <f>IF(Tabla2022[[#This Row],[CONTRATISTA CONJUNTO]]="NO"," - ")</f>
        <v xml:space="preserve"> - </v>
      </c>
      <c r="AG8" s="1" t="str">
        <f>IF(Tabla2022[[#This Row],[CONTRATISTA CONJUNTO]]="NO"," - ")</f>
        <v xml:space="preserve"> - </v>
      </c>
      <c r="AH8" s="6">
        <v>35883</v>
      </c>
      <c r="AI8" s="8" t="s">
        <v>181</v>
      </c>
      <c r="AJ8" s="1">
        <v>3134562166</v>
      </c>
      <c r="AK8" s="1" t="s">
        <v>182</v>
      </c>
      <c r="AL8" s="1" t="s">
        <v>183</v>
      </c>
      <c r="AM8" s="1">
        <v>1023861638</v>
      </c>
      <c r="AN8" s="1">
        <v>7</v>
      </c>
      <c r="AO8" s="1"/>
      <c r="AP8" s="1"/>
      <c r="AQ8" s="1" t="s">
        <v>113</v>
      </c>
      <c r="AR8" s="1" t="s">
        <v>114</v>
      </c>
      <c r="AS8" s="6">
        <v>44575</v>
      </c>
      <c r="AT8" s="1" t="s">
        <v>115</v>
      </c>
      <c r="AU8" s="6">
        <v>44574</v>
      </c>
      <c r="AV8" s="6">
        <v>44574</v>
      </c>
      <c r="AW8" s="12">
        <v>55000000</v>
      </c>
      <c r="AX8" s="13">
        <v>44575</v>
      </c>
      <c r="AY8" s="6">
        <v>44908</v>
      </c>
      <c r="AZ8" s="14">
        <v>44908.999305555553</v>
      </c>
      <c r="BA8" s="1">
        <f>Tabla2022[[#This Row],[FECHA DE TERMINACIÓN INICIAL]]-Tabla2022[[#This Row],[FECHA ACTA DE INICIO]]</f>
        <v>333</v>
      </c>
      <c r="BB8" s="1">
        <f t="shared" si="0"/>
        <v>11</v>
      </c>
      <c r="BC8" s="12">
        <f>IF(Tabla2022[[#This Row],[PLAZO DE EJECUCIÓN MESES ]]&gt;0,Tabla2022[[#This Row],[VALOR INICIAL DEL CONTRATO]]/Tabla2022[[#This Row],[PLAZO DE EJECUCIÓN MESES ]]," 0 ")</f>
        <v>5000000</v>
      </c>
      <c r="BD8" s="1" t="s">
        <v>101</v>
      </c>
      <c r="BE8" s="12">
        <f>IF(Tabla2022[[#This Row],[ANTICIPOS]]="NO",0," - ")</f>
        <v>0</v>
      </c>
      <c r="BF8" s="1" t="s">
        <v>101</v>
      </c>
      <c r="BG8" s="1"/>
      <c r="BH8" s="1"/>
      <c r="BI8" s="1"/>
      <c r="BJ8" s="1"/>
      <c r="BK8" s="1"/>
      <c r="BL8" s="1"/>
      <c r="BM8" s="1"/>
      <c r="BN8" s="1"/>
      <c r="BO8" s="1"/>
      <c r="BP8" s="1"/>
      <c r="BQ8" s="1"/>
      <c r="BR8" s="1"/>
      <c r="BS8" s="1"/>
      <c r="BT8" s="1"/>
      <c r="BU8" s="1"/>
      <c r="BV8" s="1"/>
      <c r="BW8" s="1"/>
      <c r="BX8" s="1"/>
      <c r="BY8" s="1"/>
      <c r="BZ8" s="1">
        <f>Tabla2022[[#This Row],[DÍAS PRORROGA 1]]+Tabla2022[[#This Row],[DÍAS PRORROGA  2]]+Tabla2022[[#This Row],[DÍAS PRORROGA 3]]</f>
        <v>0</v>
      </c>
      <c r="CA8" s="12">
        <f>IF(Tabla2022[[#This Row],[ADICIÓN]]="NO",0,Tabla2022[[#This Row],[VALOR ADICIÓN 1]]+Tabla2022[[#This Row],[VALOR ADICIÓN 2]]+Tabla2022[[#This Row],[VALOR ADICIÓN 3]])</f>
        <v>0</v>
      </c>
      <c r="CB8" s="1"/>
      <c r="CC8" s="1"/>
      <c r="CD8" s="6">
        <f>IF(Tabla2022[[#This Row],[ADICIÓN]]="SI",Tabla2022[[#This Row],[PLAZO DE EJECUCIÓN DÍAS]]+Tabla2022[[#This Row],[DÍAS PRORROGA 1]]+Tabla2022[[#This Row],[DÍAS PRORROGA  2]]+Tabla2022[[#This Row],[DÍAS PRORROGA 3]],Tabla2022[[#This Row],[FECHA DE TERMINACIÓN INICIAL]])+Tabla2022[[#This Row],[TOTAL DÍAS SUSPENDIDOS]]</f>
        <v>44908</v>
      </c>
      <c r="CE8" s="12">
        <f>IF(Tabla2022[[#This Row],[ADICIÓN]]="SI",Tabla2022[[#This Row],[VALOR INICIAL DEL CONTRATO]]+Tabla2022[[#This Row],[VALOR ADICIONES ]],Tabla2022[[#This Row],[VALOR INICIAL DEL CONTRATO]])</f>
        <v>55000000</v>
      </c>
      <c r="CF8" s="8"/>
      <c r="CG8" s="8"/>
      <c r="CH8" s="5"/>
      <c r="CI8" s="15" t="s">
        <v>184</v>
      </c>
      <c r="CJ8" s="1">
        <v>57</v>
      </c>
      <c r="CK8" s="2" t="s">
        <v>118</v>
      </c>
      <c r="CL8" s="2" t="s">
        <v>119</v>
      </c>
      <c r="CM8" s="1">
        <v>1696</v>
      </c>
    </row>
    <row r="9" spans="1:91" s="16" customFormat="1" ht="51" x14ac:dyDescent="0.45">
      <c r="A9" s="1">
        <v>2022</v>
      </c>
      <c r="B9" s="1">
        <v>8</v>
      </c>
      <c r="C9" s="1" t="s">
        <v>185</v>
      </c>
      <c r="D9" s="1" t="s">
        <v>186</v>
      </c>
      <c r="E9" s="1">
        <v>66648</v>
      </c>
      <c r="F9" s="1" t="s">
        <v>187</v>
      </c>
      <c r="G9" s="1" t="s">
        <v>188</v>
      </c>
      <c r="H9" s="5" t="s">
        <v>189</v>
      </c>
      <c r="I9" s="1" t="s">
        <v>176</v>
      </c>
      <c r="J9" s="1">
        <v>39</v>
      </c>
      <c r="K9" s="6">
        <v>44573</v>
      </c>
      <c r="L9" s="1">
        <v>3</v>
      </c>
      <c r="M9" s="7">
        <v>44574</v>
      </c>
      <c r="N9" s="8" t="s">
        <v>96</v>
      </c>
      <c r="O9" s="1" t="s">
        <v>97</v>
      </c>
      <c r="P9" s="1" t="s">
        <v>98</v>
      </c>
      <c r="Q9" s="1">
        <v>1</v>
      </c>
      <c r="R9" s="1" t="s">
        <v>190</v>
      </c>
      <c r="S9" s="10" t="s">
        <v>191</v>
      </c>
      <c r="T9" s="1" t="s">
        <v>101</v>
      </c>
      <c r="U9" s="1" t="s">
        <v>192</v>
      </c>
      <c r="V9" s="1" t="s">
        <v>103</v>
      </c>
      <c r="W9" s="8" t="s">
        <v>104</v>
      </c>
      <c r="X9" s="8" t="s">
        <v>105</v>
      </c>
      <c r="Y9" s="1" t="s">
        <v>106</v>
      </c>
      <c r="Z9" s="1" t="s">
        <v>180</v>
      </c>
      <c r="AA9" s="1" t="s">
        <v>101</v>
      </c>
      <c r="AB9" s="1" t="s">
        <v>108</v>
      </c>
      <c r="AC9" s="1">
        <v>1000601472</v>
      </c>
      <c r="AD9" s="1">
        <v>3</v>
      </c>
      <c r="AE9" s="1" t="str">
        <f>IF(Tabla2022[[#This Row],[CONTRATISTA CONJUNTO]]="NO"," - ")</f>
        <v xml:space="preserve"> - </v>
      </c>
      <c r="AF9" s="1" t="str">
        <f>IF(Tabla2022[[#This Row],[CONTRATISTA CONJUNTO]]="NO"," - ")</f>
        <v xml:space="preserve"> - </v>
      </c>
      <c r="AG9" s="1" t="str">
        <f>IF(Tabla2022[[#This Row],[CONTRATISTA CONJUNTO]]="NO"," - ")</f>
        <v xml:space="preserve"> - </v>
      </c>
      <c r="AH9" s="6">
        <v>36594</v>
      </c>
      <c r="AI9" s="8" t="s">
        <v>193</v>
      </c>
      <c r="AJ9" s="1">
        <v>3629318</v>
      </c>
      <c r="AK9" s="1" t="s">
        <v>194</v>
      </c>
      <c r="AL9" s="1" t="s">
        <v>183</v>
      </c>
      <c r="AM9" s="1">
        <v>1023861638</v>
      </c>
      <c r="AN9" s="1">
        <v>7</v>
      </c>
      <c r="AO9" s="1"/>
      <c r="AP9" s="1"/>
      <c r="AQ9" s="1" t="s">
        <v>113</v>
      </c>
      <c r="AR9" s="1" t="s">
        <v>114</v>
      </c>
      <c r="AS9" s="6">
        <v>44574</v>
      </c>
      <c r="AT9" s="1" t="s">
        <v>115</v>
      </c>
      <c r="AU9" s="6">
        <v>44574</v>
      </c>
      <c r="AV9" s="6">
        <v>44574</v>
      </c>
      <c r="AW9" s="12">
        <v>29700000</v>
      </c>
      <c r="AX9" s="13">
        <v>44574</v>
      </c>
      <c r="AY9" s="6">
        <v>44907</v>
      </c>
      <c r="AZ9" s="14">
        <v>44907.999305555553</v>
      </c>
      <c r="BA9" s="1">
        <f>Tabla2022[[#This Row],[FECHA DE TERMINACIÓN INICIAL]]-Tabla2022[[#This Row],[FECHA ACTA DE INICIO]]</f>
        <v>333</v>
      </c>
      <c r="BB9" s="1">
        <f t="shared" si="0"/>
        <v>11</v>
      </c>
      <c r="BC9" s="12">
        <f>IF(Tabla2022[[#This Row],[PLAZO DE EJECUCIÓN MESES ]]&gt;0,Tabla2022[[#This Row],[VALOR INICIAL DEL CONTRATO]]/Tabla2022[[#This Row],[PLAZO DE EJECUCIÓN MESES ]]," 0 ")</f>
        <v>2700000</v>
      </c>
      <c r="BD9" s="1" t="s">
        <v>101</v>
      </c>
      <c r="BE9" s="12">
        <f>IF(Tabla2022[[#This Row],[ANTICIPOS]]="NO",0," - ")</f>
        <v>0</v>
      </c>
      <c r="BF9" s="1" t="s">
        <v>101</v>
      </c>
      <c r="BG9" s="1"/>
      <c r="BH9" s="1"/>
      <c r="BI9" s="1"/>
      <c r="BJ9" s="1"/>
      <c r="BK9" s="1"/>
      <c r="BL9" s="1"/>
      <c r="BM9" s="1"/>
      <c r="BN9" s="1"/>
      <c r="BO9" s="1"/>
      <c r="BP9" s="1"/>
      <c r="BQ9" s="1"/>
      <c r="BR9" s="1"/>
      <c r="BS9" s="1"/>
      <c r="BT9" s="1"/>
      <c r="BU9" s="1"/>
      <c r="BV9" s="1"/>
      <c r="BW9" s="1"/>
      <c r="BX9" s="1"/>
      <c r="BY9" s="1"/>
      <c r="BZ9" s="1">
        <f>Tabla2022[[#This Row],[DÍAS PRORROGA 1]]+Tabla2022[[#This Row],[DÍAS PRORROGA  2]]+Tabla2022[[#This Row],[DÍAS PRORROGA 3]]</f>
        <v>0</v>
      </c>
      <c r="CA9" s="12">
        <f>IF(Tabla2022[[#This Row],[ADICIÓN]]="NO",0,Tabla2022[[#This Row],[VALOR ADICIÓN 1]]+Tabla2022[[#This Row],[VALOR ADICIÓN 2]]+Tabla2022[[#This Row],[VALOR ADICIÓN 3]])</f>
        <v>0</v>
      </c>
      <c r="CB9" s="1"/>
      <c r="CC9" s="1"/>
      <c r="CD9" s="6">
        <v>44785</v>
      </c>
      <c r="CE9" s="12">
        <f>IF(Tabla2022[[#This Row],[ADICIÓN]]="SI",Tabla2022[[#This Row],[VALOR INICIAL DEL CONTRATO]]+Tabla2022[[#This Row],[VALOR ADICIONES ]],Tabla2022[[#This Row],[VALOR INICIAL DEL CONTRATO]])</f>
        <v>29700000</v>
      </c>
      <c r="CF9" s="8"/>
      <c r="CG9" s="8" t="s">
        <v>195</v>
      </c>
      <c r="CH9" s="5"/>
      <c r="CI9" s="15" t="s">
        <v>196</v>
      </c>
      <c r="CJ9" s="1">
        <v>57</v>
      </c>
      <c r="CK9" s="2" t="s">
        <v>118</v>
      </c>
      <c r="CL9" s="2" t="s">
        <v>119</v>
      </c>
      <c r="CM9" s="1">
        <v>1696</v>
      </c>
    </row>
    <row r="10" spans="1:91" s="16" customFormat="1" ht="63.75" x14ac:dyDescent="0.45">
      <c r="A10" s="1">
        <v>2022</v>
      </c>
      <c r="B10" s="1">
        <v>9</v>
      </c>
      <c r="C10" s="1" t="s">
        <v>91</v>
      </c>
      <c r="D10" s="1" t="str">
        <f>IF(Tabla2022[[#This Row],[FECHA DE TERMINACIÓN FINAL]]=0,"PENDIENTE FECHA",IF(Tabla2022[[#This Row],[FECHA DE TERMINACIÓN FINAL]]&lt;15,"PRÓXIMO A VENCER",IF(Tabla2022[[#This Row],[FECHA DE TERMINACIÓN FINAL]]&gt;30,"VIGENTE",IF(Tabla2022[[#This Row],[FECHA DE TERMINACIÓN FINAL]]&lt;0,"VENCIDO"))))</f>
        <v>VIGENTE</v>
      </c>
      <c r="E10" s="1">
        <v>67271</v>
      </c>
      <c r="F10" s="1" t="s">
        <v>197</v>
      </c>
      <c r="G10" s="1" t="s">
        <v>198</v>
      </c>
      <c r="H10" s="5" t="s">
        <v>199</v>
      </c>
      <c r="I10" s="1" t="s">
        <v>200</v>
      </c>
      <c r="J10" s="1">
        <v>28</v>
      </c>
      <c r="K10" s="6">
        <v>44572</v>
      </c>
      <c r="L10" s="1">
        <v>2</v>
      </c>
      <c r="M10" s="7">
        <v>44574</v>
      </c>
      <c r="N10" s="8" t="s">
        <v>96</v>
      </c>
      <c r="O10" s="1" t="s">
        <v>97</v>
      </c>
      <c r="P10" s="1" t="s">
        <v>98</v>
      </c>
      <c r="Q10" s="1">
        <v>1</v>
      </c>
      <c r="R10" s="10" t="s">
        <v>146</v>
      </c>
      <c r="S10" s="10" t="s">
        <v>146</v>
      </c>
      <c r="T10" s="1" t="s">
        <v>101</v>
      </c>
      <c r="U10" s="1" t="s">
        <v>201</v>
      </c>
      <c r="V10" s="1" t="s">
        <v>103</v>
      </c>
      <c r="W10" s="8" t="s">
        <v>104</v>
      </c>
      <c r="X10" s="8" t="s">
        <v>105</v>
      </c>
      <c r="Y10" s="1" t="s">
        <v>127</v>
      </c>
      <c r="Z10" s="1" t="s">
        <v>136</v>
      </c>
      <c r="AA10" s="1" t="s">
        <v>101</v>
      </c>
      <c r="AB10" s="1" t="s">
        <v>108</v>
      </c>
      <c r="AC10" s="1">
        <v>53074893</v>
      </c>
      <c r="AD10" s="1">
        <v>0</v>
      </c>
      <c r="AE10" s="1" t="str">
        <f>IF(Tabla2022[[#This Row],[CONTRATISTA CONJUNTO]]="NO"," - ")</f>
        <v xml:space="preserve"> - </v>
      </c>
      <c r="AF10" s="1" t="str">
        <f>IF(Tabla2022[[#This Row],[CONTRATISTA CONJUNTO]]="NO"," - ")</f>
        <v xml:space="preserve"> - </v>
      </c>
      <c r="AG10" s="1" t="str">
        <f>IF(Tabla2022[[#This Row],[CONTRATISTA CONJUNTO]]="NO"," - ")</f>
        <v xml:space="preserve"> - </v>
      </c>
      <c r="AH10" s="6">
        <v>31119</v>
      </c>
      <c r="AI10" s="8" t="s">
        <v>202</v>
      </c>
      <c r="AJ10" s="1">
        <v>3153263205</v>
      </c>
      <c r="AK10" s="1" t="s">
        <v>203</v>
      </c>
      <c r="AL10" s="1" t="s">
        <v>140</v>
      </c>
      <c r="AM10" s="1">
        <v>52380146</v>
      </c>
      <c r="AN10" s="1">
        <v>5</v>
      </c>
      <c r="AO10" s="1"/>
      <c r="AP10" s="1"/>
      <c r="AQ10" s="1" t="s">
        <v>113</v>
      </c>
      <c r="AR10" s="1" t="s">
        <v>114</v>
      </c>
      <c r="AS10" s="6">
        <v>44574</v>
      </c>
      <c r="AT10" s="1" t="s">
        <v>115</v>
      </c>
      <c r="AU10" s="6">
        <v>44574</v>
      </c>
      <c r="AV10" s="6">
        <v>44574</v>
      </c>
      <c r="AW10" s="12">
        <v>44000000</v>
      </c>
      <c r="AX10" s="13">
        <v>44574</v>
      </c>
      <c r="AY10" s="6">
        <v>44907</v>
      </c>
      <c r="AZ10" s="14">
        <v>44907.999305555553</v>
      </c>
      <c r="BA10" s="1">
        <f>Tabla2022[[#This Row],[FECHA DE TERMINACIÓN INICIAL]]-Tabla2022[[#This Row],[FECHA ACTA DE INICIO]]</f>
        <v>333</v>
      </c>
      <c r="BB10" s="1">
        <f t="shared" si="0"/>
        <v>11</v>
      </c>
      <c r="BC10" s="12">
        <f>IF(Tabla2022[[#This Row],[PLAZO DE EJECUCIÓN MESES ]]&gt;0,Tabla2022[[#This Row],[VALOR INICIAL DEL CONTRATO]]/Tabla2022[[#This Row],[PLAZO DE EJECUCIÓN MESES ]]," 0 ")</f>
        <v>4000000</v>
      </c>
      <c r="BD10" s="1" t="s">
        <v>101</v>
      </c>
      <c r="BE10" s="12">
        <f>IF(Tabla2022[[#This Row],[ANTICIPOS]]="NO",0," - ")</f>
        <v>0</v>
      </c>
      <c r="BF10" s="1" t="s">
        <v>101</v>
      </c>
      <c r="BG10" s="1"/>
      <c r="BH10" s="1"/>
      <c r="BI10" s="1"/>
      <c r="BJ10" s="1"/>
      <c r="BK10" s="1"/>
      <c r="BL10" s="1"/>
      <c r="BM10" s="1"/>
      <c r="BN10" s="1"/>
      <c r="BO10" s="1"/>
      <c r="BP10" s="1"/>
      <c r="BQ10" s="1"/>
      <c r="BR10" s="1"/>
      <c r="BS10" s="1"/>
      <c r="BT10" s="1"/>
      <c r="BU10" s="1"/>
      <c r="BV10" s="1"/>
      <c r="BW10" s="1"/>
      <c r="BX10" s="1"/>
      <c r="BY10" s="1"/>
      <c r="BZ10" s="1">
        <f>Tabla2022[[#This Row],[DÍAS PRORROGA 1]]+Tabla2022[[#This Row],[DÍAS PRORROGA  2]]+Tabla2022[[#This Row],[DÍAS PRORROGA 3]]</f>
        <v>0</v>
      </c>
      <c r="CA10" s="12">
        <f>IF(Tabla2022[[#This Row],[ADICIÓN]]="NO",0,Tabla2022[[#This Row],[VALOR ADICIÓN 1]]+Tabla2022[[#This Row],[VALOR ADICIÓN 2]]+Tabla2022[[#This Row],[VALOR ADICIÓN 3]])</f>
        <v>0</v>
      </c>
      <c r="CB10" s="1"/>
      <c r="CC10" s="1"/>
      <c r="CD10" s="6">
        <f>IF(Tabla2022[[#This Row],[ADICIÓN]]="SI",Tabla2022[[#This Row],[PLAZO DE EJECUCIÓN DÍAS]]+Tabla2022[[#This Row],[DÍAS PRORROGA 1]]+Tabla2022[[#This Row],[DÍAS PRORROGA  2]]+Tabla2022[[#This Row],[DÍAS PRORROGA 3]],Tabla2022[[#This Row],[FECHA DE TERMINACIÓN INICIAL]])+Tabla2022[[#This Row],[TOTAL DÍAS SUSPENDIDOS]]</f>
        <v>44907</v>
      </c>
      <c r="CE10" s="12">
        <f>IF(Tabla2022[[#This Row],[ADICIÓN]]="SI",Tabla2022[[#This Row],[VALOR INICIAL DEL CONTRATO]]+Tabla2022[[#This Row],[VALOR ADICIONES ]],Tabla2022[[#This Row],[VALOR INICIAL DEL CONTRATO]])</f>
        <v>44000000</v>
      </c>
      <c r="CF10" s="8"/>
      <c r="CG10" s="8"/>
      <c r="CH10" s="5"/>
      <c r="CI10" s="15" t="s">
        <v>204</v>
      </c>
      <c r="CJ10" s="1">
        <v>57</v>
      </c>
      <c r="CK10" s="2" t="s">
        <v>118</v>
      </c>
      <c r="CL10" s="2" t="s">
        <v>119</v>
      </c>
      <c r="CM10" s="1">
        <v>1696</v>
      </c>
    </row>
    <row r="11" spans="1:91" ht="63.75" x14ac:dyDescent="0.45">
      <c r="A11" s="1">
        <v>2022</v>
      </c>
      <c r="B11" s="1">
        <v>10</v>
      </c>
      <c r="C11" s="1" t="s">
        <v>91</v>
      </c>
      <c r="D11" s="1" t="str">
        <f>IF(Tabla2022[[#This Row],[FECHA DE TERMINACIÓN FINAL]]=0,"PENDIENTE FECHA",IF(Tabla2022[[#This Row],[FECHA DE TERMINACIÓN FINAL]]&lt;15,"PRÓXIMO A VENCER",IF(Tabla2022[[#This Row],[FECHA DE TERMINACIÓN FINAL]]&gt;30,"VIGENTE",IF(Tabla2022[[#This Row],[FECHA DE TERMINACIÓN FINAL]]&lt;0,"VENCIDO"))))</f>
        <v>VIGENTE</v>
      </c>
      <c r="E11" s="1">
        <v>67252</v>
      </c>
      <c r="F11" s="1" t="s">
        <v>205</v>
      </c>
      <c r="G11" s="1" t="s">
        <v>206</v>
      </c>
      <c r="H11" s="5" t="s">
        <v>207</v>
      </c>
      <c r="I11" s="1" t="s">
        <v>176</v>
      </c>
      <c r="J11" s="1">
        <v>79</v>
      </c>
      <c r="K11" s="6">
        <v>44209</v>
      </c>
      <c r="L11" s="1">
        <v>4</v>
      </c>
      <c r="M11" s="7">
        <v>44574</v>
      </c>
      <c r="N11" s="8" t="s">
        <v>96</v>
      </c>
      <c r="O11" s="1" t="s">
        <v>97</v>
      </c>
      <c r="P11" s="1" t="s">
        <v>98</v>
      </c>
      <c r="Q11" s="1">
        <v>1</v>
      </c>
      <c r="R11" s="1" t="s">
        <v>208</v>
      </c>
      <c r="S11" s="10" t="s">
        <v>134</v>
      </c>
      <c r="T11" s="1" t="s">
        <v>101</v>
      </c>
      <c r="U11" s="1" t="s">
        <v>209</v>
      </c>
      <c r="V11" s="1" t="s">
        <v>103</v>
      </c>
      <c r="W11" s="8" t="s">
        <v>104</v>
      </c>
      <c r="X11" s="8" t="s">
        <v>105</v>
      </c>
      <c r="Y11" s="1" t="s">
        <v>127</v>
      </c>
      <c r="Z11" s="1" t="s">
        <v>136</v>
      </c>
      <c r="AA11" s="1" t="s">
        <v>101</v>
      </c>
      <c r="AB11" s="1" t="s">
        <v>108</v>
      </c>
      <c r="AC11" s="1">
        <v>1020796899</v>
      </c>
      <c r="AD11" s="1">
        <v>3</v>
      </c>
      <c r="AE11" s="1" t="str">
        <f>IF(Tabla2022[[#This Row],[CONTRATISTA CONJUNTO]]="NO"," - ")</f>
        <v xml:space="preserve"> - </v>
      </c>
      <c r="AF11" s="1" t="str">
        <f>IF(Tabla2022[[#This Row],[CONTRATISTA CONJUNTO]]="NO"," - ")</f>
        <v xml:space="preserve"> - </v>
      </c>
      <c r="AG11" s="1" t="str">
        <f>IF(Tabla2022[[#This Row],[CONTRATISTA CONJUNTO]]="NO"," - ")</f>
        <v xml:space="preserve"> - </v>
      </c>
      <c r="AH11" s="6">
        <v>34505</v>
      </c>
      <c r="AI11" s="8" t="s">
        <v>210</v>
      </c>
      <c r="AJ11" s="1">
        <v>3202195596</v>
      </c>
      <c r="AK11" s="1" t="s">
        <v>211</v>
      </c>
      <c r="AL11" s="1" t="s">
        <v>139</v>
      </c>
      <c r="AM11" s="1">
        <v>1053344917</v>
      </c>
      <c r="AN11" s="1">
        <v>9</v>
      </c>
      <c r="AO11" s="1" t="s">
        <v>140</v>
      </c>
      <c r="AP11" s="6">
        <v>44774</v>
      </c>
      <c r="AQ11" s="1" t="s">
        <v>113</v>
      </c>
      <c r="AR11" s="1" t="s">
        <v>114</v>
      </c>
      <c r="AS11" s="6">
        <v>44574</v>
      </c>
      <c r="AT11" s="1" t="s">
        <v>115</v>
      </c>
      <c r="AU11" s="6">
        <v>44574</v>
      </c>
      <c r="AV11" s="6">
        <v>44574</v>
      </c>
      <c r="AW11" s="12">
        <v>66000000</v>
      </c>
      <c r="AX11" s="13">
        <v>44574</v>
      </c>
      <c r="AY11" s="6">
        <v>44907</v>
      </c>
      <c r="AZ11" s="14">
        <v>44907.999305555553</v>
      </c>
      <c r="BA11" s="1">
        <f>Tabla2022[[#This Row],[FECHA DE TERMINACIÓN INICIAL]]-Tabla2022[[#This Row],[FECHA ACTA DE INICIO]]</f>
        <v>333</v>
      </c>
      <c r="BB11" s="1">
        <f t="shared" si="0"/>
        <v>11</v>
      </c>
      <c r="BC11" s="12">
        <f>IF(Tabla2022[[#This Row],[PLAZO DE EJECUCIÓN MESES ]]&gt;0,Tabla2022[[#This Row],[VALOR INICIAL DEL CONTRATO]]/Tabla2022[[#This Row],[PLAZO DE EJECUCIÓN MESES ]]," 0 ")</f>
        <v>6000000</v>
      </c>
      <c r="BD11" s="1" t="s">
        <v>101</v>
      </c>
      <c r="BE11" s="12">
        <f>IF(Tabla2022[[#This Row],[ANTICIPOS]]="NO",0," - ")</f>
        <v>0</v>
      </c>
      <c r="BF11" s="1" t="s">
        <v>101</v>
      </c>
      <c r="BG11" s="1"/>
      <c r="BH11" s="1"/>
      <c r="BI11" s="1"/>
      <c r="BJ11" s="1"/>
      <c r="BK11" s="1"/>
      <c r="BL11" s="1"/>
      <c r="BM11" s="1"/>
      <c r="BN11" s="1"/>
      <c r="BO11" s="1"/>
      <c r="BP11" s="1"/>
      <c r="BQ11" s="1"/>
      <c r="BR11" s="1"/>
      <c r="BS11" s="1"/>
      <c r="BT11" s="1"/>
      <c r="BU11" s="1"/>
      <c r="BV11" s="1"/>
      <c r="BW11" s="1"/>
      <c r="BX11" s="1"/>
      <c r="BY11" s="1"/>
      <c r="BZ11" s="1">
        <f>Tabla2022[[#This Row],[DÍAS PRORROGA 1]]+Tabla2022[[#This Row],[DÍAS PRORROGA  2]]+Tabla2022[[#This Row],[DÍAS PRORROGA 3]]</f>
        <v>0</v>
      </c>
      <c r="CA11" s="12">
        <f>IF(Tabla2022[[#This Row],[ADICIÓN]]="NO",0,Tabla2022[[#This Row],[VALOR ADICIÓN 1]]+Tabla2022[[#This Row],[VALOR ADICIÓN 2]]+Tabla2022[[#This Row],[VALOR ADICIÓN 3]])</f>
        <v>0</v>
      </c>
      <c r="CB11" s="1"/>
      <c r="CC11" s="1"/>
      <c r="CD11" s="6">
        <f>IF(Tabla2022[[#This Row],[ADICIÓN]]="SI",Tabla2022[[#This Row],[PLAZO DE EJECUCIÓN DÍAS]]+Tabla2022[[#This Row],[DÍAS PRORROGA 1]]+Tabla2022[[#This Row],[DÍAS PRORROGA  2]]+Tabla2022[[#This Row],[DÍAS PRORROGA 3]],Tabla2022[[#This Row],[FECHA DE TERMINACIÓN INICIAL]])+Tabla2022[[#This Row],[TOTAL DÍAS SUSPENDIDOS]]</f>
        <v>44907</v>
      </c>
      <c r="CE11" s="12">
        <f>IF(Tabla2022[[#This Row],[ADICIÓN]]="SI",Tabla2022[[#This Row],[VALOR INICIAL DEL CONTRATO]]+Tabla2022[[#This Row],[VALOR ADICIONES ]],Tabla2022[[#This Row],[VALOR INICIAL DEL CONTRATO]])</f>
        <v>66000000</v>
      </c>
      <c r="CF11" s="8"/>
      <c r="CG11" s="8"/>
      <c r="CH11" s="5"/>
      <c r="CI11" s="15" t="s">
        <v>212</v>
      </c>
      <c r="CJ11" s="1">
        <v>57</v>
      </c>
      <c r="CK11" s="2" t="s">
        <v>118</v>
      </c>
      <c r="CL11" s="2" t="s">
        <v>119</v>
      </c>
      <c r="CM11" s="1">
        <v>1696</v>
      </c>
    </row>
    <row r="12" spans="1:91" ht="51" x14ac:dyDescent="0.45">
      <c r="A12" s="1">
        <v>2022</v>
      </c>
      <c r="B12" s="1">
        <v>11</v>
      </c>
      <c r="C12" s="1" t="s">
        <v>91</v>
      </c>
      <c r="D12" s="1" t="str">
        <f>IF(Tabla2022[[#This Row],[FECHA DE TERMINACIÓN FINAL]]=0,"PENDIENTE FECHA",IF(Tabla2022[[#This Row],[FECHA DE TERMINACIÓN FINAL]]&lt;15,"PRÓXIMO A VENCER",IF(Tabla2022[[#This Row],[FECHA DE TERMINACIÓN FINAL]]&gt;30,"VIGENTE",IF(Tabla2022[[#This Row],[FECHA DE TERMINACIÓN FINAL]]&lt;0,"VENCIDO"))))</f>
        <v>VIGENTE</v>
      </c>
      <c r="E12" s="1">
        <v>66657</v>
      </c>
      <c r="F12" s="1" t="s">
        <v>213</v>
      </c>
      <c r="G12" s="1" t="s">
        <v>214</v>
      </c>
      <c r="H12" s="5" t="s">
        <v>215</v>
      </c>
      <c r="I12" s="1" t="s">
        <v>176</v>
      </c>
      <c r="J12" s="1">
        <v>38</v>
      </c>
      <c r="K12" s="6">
        <v>44572</v>
      </c>
      <c r="L12" s="1">
        <v>11</v>
      </c>
      <c r="M12" s="7">
        <v>44575</v>
      </c>
      <c r="N12" s="8" t="s">
        <v>216</v>
      </c>
      <c r="O12" s="1" t="s">
        <v>97</v>
      </c>
      <c r="P12" s="1" t="s">
        <v>98</v>
      </c>
      <c r="Q12" s="1">
        <v>1</v>
      </c>
      <c r="R12" s="1" t="s">
        <v>217</v>
      </c>
      <c r="S12" s="10" t="s">
        <v>218</v>
      </c>
      <c r="T12" s="1" t="s">
        <v>101</v>
      </c>
      <c r="U12" s="1" t="s">
        <v>219</v>
      </c>
      <c r="V12" s="1" t="s">
        <v>103</v>
      </c>
      <c r="W12" s="8" t="s">
        <v>104</v>
      </c>
      <c r="X12" s="8" t="s">
        <v>105</v>
      </c>
      <c r="Y12" s="1" t="s">
        <v>127</v>
      </c>
      <c r="Z12" s="1" t="s">
        <v>180</v>
      </c>
      <c r="AA12" s="1" t="s">
        <v>101</v>
      </c>
      <c r="AB12" s="1" t="s">
        <v>108</v>
      </c>
      <c r="AC12" s="1">
        <v>1015415370</v>
      </c>
      <c r="AD12" s="1">
        <v>8</v>
      </c>
      <c r="AE12" s="1" t="str">
        <f>IF(Tabla2022[[#This Row],[CONTRATISTA CONJUNTO]]="NO"," - ")</f>
        <v xml:space="preserve"> - </v>
      </c>
      <c r="AF12" s="1" t="str">
        <f>IF(Tabla2022[[#This Row],[CONTRATISTA CONJUNTO]]="NO"," - ")</f>
        <v xml:space="preserve"> - </v>
      </c>
      <c r="AG12" s="1" t="str">
        <f>IF(Tabla2022[[#This Row],[CONTRATISTA CONJUNTO]]="NO"," - ")</f>
        <v xml:space="preserve"> - </v>
      </c>
      <c r="AH12" s="6">
        <v>32875</v>
      </c>
      <c r="AI12" s="8" t="s">
        <v>220</v>
      </c>
      <c r="AJ12" s="1">
        <v>3212262326</v>
      </c>
      <c r="AK12" s="1" t="s">
        <v>221</v>
      </c>
      <c r="AL12" s="1" t="s">
        <v>183</v>
      </c>
      <c r="AM12" s="1">
        <v>1023861638</v>
      </c>
      <c r="AN12" s="1">
        <v>7</v>
      </c>
      <c r="AO12" s="1"/>
      <c r="AP12" s="1"/>
      <c r="AQ12" s="1" t="s">
        <v>113</v>
      </c>
      <c r="AR12" s="1" t="s">
        <v>114</v>
      </c>
      <c r="AS12" s="6">
        <v>44574</v>
      </c>
      <c r="AT12" s="1" t="s">
        <v>115</v>
      </c>
      <c r="AU12" s="6">
        <v>44574</v>
      </c>
      <c r="AV12" s="6">
        <v>44574</v>
      </c>
      <c r="AW12" s="12">
        <v>66000000</v>
      </c>
      <c r="AX12" s="13">
        <v>44575</v>
      </c>
      <c r="AY12" s="6">
        <v>44908</v>
      </c>
      <c r="AZ12" s="14">
        <v>44908.999305555553</v>
      </c>
      <c r="BA12" s="1">
        <f>Tabla2022[[#This Row],[FECHA DE TERMINACIÓN INICIAL]]-Tabla2022[[#This Row],[FECHA ACTA DE INICIO]]</f>
        <v>333</v>
      </c>
      <c r="BB12" s="1">
        <f t="shared" si="0"/>
        <v>11</v>
      </c>
      <c r="BC12" s="12">
        <f>IF(Tabla2022[[#This Row],[PLAZO DE EJECUCIÓN MESES ]]&gt;0,Tabla2022[[#This Row],[VALOR INICIAL DEL CONTRATO]]/Tabla2022[[#This Row],[PLAZO DE EJECUCIÓN MESES ]]," 0 ")</f>
        <v>6000000</v>
      </c>
      <c r="BD12" s="1" t="s">
        <v>101</v>
      </c>
      <c r="BE12" s="12">
        <f>IF(Tabla2022[[#This Row],[ANTICIPOS]]="NO",0," - ")</f>
        <v>0</v>
      </c>
      <c r="BF12" s="1" t="s">
        <v>101</v>
      </c>
      <c r="BG12" s="1"/>
      <c r="BH12" s="1"/>
      <c r="BI12" s="1"/>
      <c r="BJ12" s="1"/>
      <c r="BK12" s="1"/>
      <c r="BL12" s="1"/>
      <c r="BM12" s="1"/>
      <c r="BN12" s="1"/>
      <c r="BO12" s="1"/>
      <c r="BP12" s="1"/>
      <c r="BQ12" s="1"/>
      <c r="BR12" s="1"/>
      <c r="BS12" s="1"/>
      <c r="BT12" s="1"/>
      <c r="BU12" s="1"/>
      <c r="BV12" s="1"/>
      <c r="BW12" s="1"/>
      <c r="BX12" s="1"/>
      <c r="BY12" s="1"/>
      <c r="BZ12" s="1">
        <f>Tabla2022[[#This Row],[DÍAS PRORROGA 1]]+Tabla2022[[#This Row],[DÍAS PRORROGA  2]]+Tabla2022[[#This Row],[DÍAS PRORROGA 3]]</f>
        <v>0</v>
      </c>
      <c r="CA12" s="12">
        <f>IF(Tabla2022[[#This Row],[ADICIÓN]]="NO",0,Tabla2022[[#This Row],[VALOR ADICIÓN 1]]+Tabla2022[[#This Row],[VALOR ADICIÓN 2]]+Tabla2022[[#This Row],[VALOR ADICIÓN 3]])</f>
        <v>0</v>
      </c>
      <c r="CB12" s="1"/>
      <c r="CC12" s="1"/>
      <c r="CD12" s="6">
        <f>IF(Tabla2022[[#This Row],[ADICIÓN]]="SI",Tabla2022[[#This Row],[PLAZO DE EJECUCIÓN DÍAS]]+Tabla2022[[#This Row],[DÍAS PRORROGA 1]]+Tabla2022[[#This Row],[DÍAS PRORROGA  2]]+Tabla2022[[#This Row],[DÍAS PRORROGA 3]],Tabla2022[[#This Row],[FECHA DE TERMINACIÓN INICIAL]])+Tabla2022[[#This Row],[TOTAL DÍAS SUSPENDIDOS]]</f>
        <v>44908</v>
      </c>
      <c r="CE12" s="12">
        <f>IF(Tabla2022[[#This Row],[ADICIÓN]]="SI",Tabla2022[[#This Row],[VALOR INICIAL DEL CONTRATO]]+Tabla2022[[#This Row],[VALOR ADICIONES ]],Tabla2022[[#This Row],[VALOR INICIAL DEL CONTRATO]])</f>
        <v>66000000</v>
      </c>
      <c r="CF12" s="8"/>
      <c r="CG12" s="8"/>
      <c r="CH12" s="5"/>
      <c r="CI12" s="18" t="s">
        <v>222</v>
      </c>
      <c r="CJ12" s="1">
        <v>55</v>
      </c>
      <c r="CK12" s="2" t="s">
        <v>223</v>
      </c>
      <c r="CL12" s="2" t="s">
        <v>119</v>
      </c>
      <c r="CM12" s="1">
        <v>1691</v>
      </c>
    </row>
    <row r="13" spans="1:91" ht="63.75" x14ac:dyDescent="0.45">
      <c r="A13" s="1">
        <v>2022</v>
      </c>
      <c r="B13" s="1">
        <v>12</v>
      </c>
      <c r="C13" s="1" t="s">
        <v>91</v>
      </c>
      <c r="D13" s="1" t="str">
        <f>IF(Tabla2022[[#This Row],[FECHA DE TERMINACIÓN FINAL]]=0,"PENDIENTE FECHA",IF(Tabla2022[[#This Row],[FECHA DE TERMINACIÓN FINAL]]&lt;15,"PRÓXIMO A VENCER",IF(Tabla2022[[#This Row],[FECHA DE TERMINACIÓN FINAL]]&gt;30,"VIGENTE",IF(Tabla2022[[#This Row],[FECHA DE TERMINACIÓN FINAL]]&lt;0,"VENCIDO"))))</f>
        <v>VIGENTE</v>
      </c>
      <c r="E13" s="19" t="s">
        <v>224</v>
      </c>
      <c r="F13" s="1" t="s">
        <v>225</v>
      </c>
      <c r="G13" s="1" t="s">
        <v>226</v>
      </c>
      <c r="H13" s="5" t="s">
        <v>227</v>
      </c>
      <c r="I13" s="1" t="s">
        <v>176</v>
      </c>
      <c r="J13" s="1">
        <v>36</v>
      </c>
      <c r="K13" s="6">
        <v>44572</v>
      </c>
      <c r="L13" s="1">
        <v>13</v>
      </c>
      <c r="M13" s="7">
        <v>44575</v>
      </c>
      <c r="N13" s="8" t="s">
        <v>228</v>
      </c>
      <c r="O13" s="1" t="s">
        <v>97</v>
      </c>
      <c r="P13" s="1" t="s">
        <v>98</v>
      </c>
      <c r="Q13" s="1">
        <v>1</v>
      </c>
      <c r="R13" s="1" t="s">
        <v>217</v>
      </c>
      <c r="S13" s="20" t="s">
        <v>229</v>
      </c>
      <c r="T13" s="1" t="s">
        <v>101</v>
      </c>
      <c r="U13" s="1" t="s">
        <v>230</v>
      </c>
      <c r="V13" s="1" t="s">
        <v>103</v>
      </c>
      <c r="W13" s="8" t="s">
        <v>104</v>
      </c>
      <c r="X13" s="8" t="s">
        <v>105</v>
      </c>
      <c r="Y13" s="1" t="s">
        <v>127</v>
      </c>
      <c r="Z13" s="1" t="s">
        <v>180</v>
      </c>
      <c r="AA13" s="1" t="s">
        <v>101</v>
      </c>
      <c r="AB13" s="1" t="s">
        <v>108</v>
      </c>
      <c r="AC13" s="1">
        <v>1016062253</v>
      </c>
      <c r="AD13" s="1">
        <v>1</v>
      </c>
      <c r="AE13" s="1" t="str">
        <f>IF(Tabla2022[[#This Row],[CONTRATISTA CONJUNTO]]="NO"," - ")</f>
        <v xml:space="preserve"> - </v>
      </c>
      <c r="AF13" s="1" t="str">
        <f>IF(Tabla2022[[#This Row],[CONTRATISTA CONJUNTO]]="NO"," - ")</f>
        <v xml:space="preserve"> - </v>
      </c>
      <c r="AG13" s="1" t="str">
        <f>IF(Tabla2022[[#This Row],[CONTRATISTA CONJUNTO]]="NO"," - ")</f>
        <v xml:space="preserve"> - </v>
      </c>
      <c r="AH13" s="6">
        <v>34328</v>
      </c>
      <c r="AI13" s="8" t="s">
        <v>231</v>
      </c>
      <c r="AJ13" s="1">
        <v>3005507313</v>
      </c>
      <c r="AK13" s="1" t="s">
        <v>232</v>
      </c>
      <c r="AL13" s="1" t="s">
        <v>183</v>
      </c>
      <c r="AM13" s="1">
        <v>1023861638</v>
      </c>
      <c r="AN13" s="1">
        <v>7</v>
      </c>
      <c r="AO13" s="1"/>
      <c r="AP13" s="1"/>
      <c r="AQ13" s="1" t="s">
        <v>113</v>
      </c>
      <c r="AR13" s="1" t="s">
        <v>114</v>
      </c>
      <c r="AS13" s="6">
        <v>44574</v>
      </c>
      <c r="AT13" s="1" t="s">
        <v>115</v>
      </c>
      <c r="AU13" s="6">
        <v>44574</v>
      </c>
      <c r="AV13" s="6">
        <v>44575</v>
      </c>
      <c r="AW13" s="12">
        <v>66000000</v>
      </c>
      <c r="AX13" s="13">
        <v>44575</v>
      </c>
      <c r="AY13" s="6">
        <v>44908</v>
      </c>
      <c r="AZ13" s="14">
        <v>44908.999305555553</v>
      </c>
      <c r="BA13" s="1">
        <f>Tabla2022[[#This Row],[FECHA DE TERMINACIÓN INICIAL]]-Tabla2022[[#This Row],[FECHA ACTA DE INICIO]]</f>
        <v>333</v>
      </c>
      <c r="BB13" s="1">
        <f t="shared" si="0"/>
        <v>11</v>
      </c>
      <c r="BC13" s="12">
        <f>IF(Tabla2022[[#This Row],[PLAZO DE EJECUCIÓN MESES ]]&gt;0,Tabla2022[[#This Row],[VALOR INICIAL DEL CONTRATO]]/Tabla2022[[#This Row],[PLAZO DE EJECUCIÓN MESES ]]," 0 ")</f>
        <v>6000000</v>
      </c>
      <c r="BD13" s="1" t="s">
        <v>101</v>
      </c>
      <c r="BE13" s="12">
        <f>IF(Tabla2022[[#This Row],[ANTICIPOS]]="NO",0," - ")</f>
        <v>0</v>
      </c>
      <c r="BF13" s="1" t="s">
        <v>101</v>
      </c>
      <c r="BG13" s="1"/>
      <c r="BH13" s="1"/>
      <c r="BI13" s="1"/>
      <c r="BJ13" s="1"/>
      <c r="BK13" s="1"/>
      <c r="BL13" s="1"/>
      <c r="BM13" s="1"/>
      <c r="BN13" s="1"/>
      <c r="BO13" s="1"/>
      <c r="BP13" s="1"/>
      <c r="BQ13" s="1"/>
      <c r="BR13" s="1"/>
      <c r="BS13" s="1"/>
      <c r="BT13" s="1"/>
      <c r="BU13" s="1"/>
      <c r="BV13" s="1"/>
      <c r="BW13" s="1"/>
      <c r="BX13" s="1"/>
      <c r="BY13" s="1"/>
      <c r="BZ13" s="1">
        <f>Tabla2022[[#This Row],[DÍAS PRORROGA 1]]+Tabla2022[[#This Row],[DÍAS PRORROGA  2]]+Tabla2022[[#This Row],[DÍAS PRORROGA 3]]</f>
        <v>0</v>
      </c>
      <c r="CA13" s="12">
        <f>IF(Tabla2022[[#This Row],[ADICIÓN]]="NO",0,Tabla2022[[#This Row],[VALOR ADICIÓN 1]]+Tabla2022[[#This Row],[VALOR ADICIÓN 2]]+Tabla2022[[#This Row],[VALOR ADICIÓN 3]])</f>
        <v>0</v>
      </c>
      <c r="CB13" s="1"/>
      <c r="CC13" s="1"/>
      <c r="CD13" s="6">
        <f>IF(Tabla2022[[#This Row],[ADICIÓN]]="SI",Tabla2022[[#This Row],[PLAZO DE EJECUCIÓN DÍAS]]+Tabla2022[[#This Row],[DÍAS PRORROGA 1]]+Tabla2022[[#This Row],[DÍAS PRORROGA  2]]+Tabla2022[[#This Row],[DÍAS PRORROGA 3]],Tabla2022[[#This Row],[FECHA DE TERMINACIÓN INICIAL]])+Tabla2022[[#This Row],[TOTAL DÍAS SUSPENDIDOS]]</f>
        <v>44908</v>
      </c>
      <c r="CE13" s="12">
        <f>IF(Tabla2022[[#This Row],[ADICIÓN]]="SI",Tabla2022[[#This Row],[VALOR INICIAL DEL CONTRATO]]+Tabla2022[[#This Row],[VALOR ADICIONES ]],Tabla2022[[#This Row],[VALOR INICIAL DEL CONTRATO]])</f>
        <v>66000000</v>
      </c>
      <c r="CF13" s="8"/>
      <c r="CG13" s="8"/>
      <c r="CH13" s="5"/>
      <c r="CI13" s="18" t="s">
        <v>233</v>
      </c>
      <c r="CJ13" s="1">
        <v>20</v>
      </c>
      <c r="CK13" s="2" t="s">
        <v>234</v>
      </c>
      <c r="CL13" s="8" t="s">
        <v>235</v>
      </c>
      <c r="CM13" s="1">
        <v>1590</v>
      </c>
    </row>
    <row r="14" spans="1:91" ht="63.75" x14ac:dyDescent="0.45">
      <c r="A14" s="1">
        <v>2022</v>
      </c>
      <c r="B14" s="1">
        <v>13</v>
      </c>
      <c r="C14" s="1" t="s">
        <v>91</v>
      </c>
      <c r="D14" s="1" t="str">
        <f>IF(Tabla2022[[#This Row],[FECHA DE TERMINACIÓN FINAL]]=0,"PENDIENTE FECHA",IF(Tabla2022[[#This Row],[FECHA DE TERMINACIÓN FINAL]]&lt;15,"PRÓXIMO A VENCER",IF(Tabla2022[[#This Row],[FECHA DE TERMINACIÓN FINAL]]&gt;30,"VIGENTE",IF(Tabla2022[[#This Row],[FECHA DE TERMINACIÓN FINAL]]&lt;0,"VENCIDO"))))</f>
        <v>VIGENTE</v>
      </c>
      <c r="E14" s="1">
        <v>67254</v>
      </c>
      <c r="F14" s="1" t="s">
        <v>236</v>
      </c>
      <c r="G14" s="1" t="s">
        <v>237</v>
      </c>
      <c r="H14" s="5" t="s">
        <v>238</v>
      </c>
      <c r="I14" s="1" t="s">
        <v>176</v>
      </c>
      <c r="J14" s="1">
        <v>85</v>
      </c>
      <c r="K14" s="6">
        <v>44574</v>
      </c>
      <c r="L14" s="1">
        <v>12</v>
      </c>
      <c r="M14" s="7">
        <v>44575</v>
      </c>
      <c r="N14" s="8" t="s">
        <v>96</v>
      </c>
      <c r="O14" s="1" t="s">
        <v>97</v>
      </c>
      <c r="P14" s="1" t="s">
        <v>98</v>
      </c>
      <c r="Q14" s="1">
        <v>1</v>
      </c>
      <c r="R14" s="1" t="s">
        <v>239</v>
      </c>
      <c r="S14" s="10" t="s">
        <v>240</v>
      </c>
      <c r="T14" s="1" t="s">
        <v>101</v>
      </c>
      <c r="U14" s="1" t="s">
        <v>241</v>
      </c>
      <c r="V14" s="1" t="s">
        <v>103</v>
      </c>
      <c r="W14" s="8" t="s">
        <v>104</v>
      </c>
      <c r="X14" s="8" t="s">
        <v>105</v>
      </c>
      <c r="Y14" s="1" t="s">
        <v>127</v>
      </c>
      <c r="Z14" s="1" t="s">
        <v>136</v>
      </c>
      <c r="AA14" s="1" t="s">
        <v>101</v>
      </c>
      <c r="AB14" s="1" t="s">
        <v>108</v>
      </c>
      <c r="AC14" s="1">
        <v>1020802394</v>
      </c>
      <c r="AD14" s="1">
        <v>2</v>
      </c>
      <c r="AE14" s="1" t="str">
        <f>IF(Tabla2022[[#This Row],[CONTRATISTA CONJUNTO]]="NO"," - ")</f>
        <v xml:space="preserve"> - </v>
      </c>
      <c r="AF14" s="1" t="str">
        <f>IF(Tabla2022[[#This Row],[CONTRATISTA CONJUNTO]]="NO"," - ")</f>
        <v xml:space="preserve"> - </v>
      </c>
      <c r="AG14" s="1" t="str">
        <f>IF(Tabla2022[[#This Row],[CONTRATISTA CONJUNTO]]="NO"," - ")</f>
        <v xml:space="preserve"> - </v>
      </c>
      <c r="AH14" s="6">
        <v>34762</v>
      </c>
      <c r="AI14" s="8" t="s">
        <v>242</v>
      </c>
      <c r="AJ14" s="1">
        <v>3166348049</v>
      </c>
      <c r="AK14" s="1" t="s">
        <v>243</v>
      </c>
      <c r="AL14" s="1" t="s">
        <v>139</v>
      </c>
      <c r="AM14" s="1">
        <v>1053344917</v>
      </c>
      <c r="AN14" s="1">
        <v>9</v>
      </c>
      <c r="AO14" s="1" t="s">
        <v>140</v>
      </c>
      <c r="AP14" s="6">
        <v>44757</v>
      </c>
      <c r="AQ14" s="1" t="s">
        <v>113</v>
      </c>
      <c r="AR14" s="1" t="s">
        <v>114</v>
      </c>
      <c r="AS14" s="6">
        <v>44574</v>
      </c>
      <c r="AT14" s="1" t="s">
        <v>115</v>
      </c>
      <c r="AU14" s="6">
        <v>44575</v>
      </c>
      <c r="AV14" s="6">
        <v>44575</v>
      </c>
      <c r="AW14" s="12">
        <v>55000000</v>
      </c>
      <c r="AX14" s="13">
        <v>44575</v>
      </c>
      <c r="AY14" s="6">
        <v>44908</v>
      </c>
      <c r="AZ14" s="14">
        <v>44908.999305555553</v>
      </c>
      <c r="BA14" s="1">
        <f>Tabla2022[[#This Row],[FECHA DE TERMINACIÓN INICIAL]]-Tabla2022[[#This Row],[FECHA ACTA DE INICIO]]</f>
        <v>333</v>
      </c>
      <c r="BB14" s="1">
        <f t="shared" si="0"/>
        <v>11</v>
      </c>
      <c r="BC14" s="12">
        <f>IF(Tabla2022[[#This Row],[PLAZO DE EJECUCIÓN MESES ]]&gt;0,Tabla2022[[#This Row],[VALOR INICIAL DEL CONTRATO]]/Tabla2022[[#This Row],[PLAZO DE EJECUCIÓN MESES ]]," 0 ")</f>
        <v>5000000</v>
      </c>
      <c r="BD14" s="1" t="s">
        <v>101</v>
      </c>
      <c r="BE14" s="12">
        <f>IF(Tabla2022[[#This Row],[ANTICIPOS]]="NO",0," - ")</f>
        <v>0</v>
      </c>
      <c r="BF14" s="1" t="s">
        <v>101</v>
      </c>
      <c r="BG14" s="1"/>
      <c r="BH14" s="1"/>
      <c r="BI14" s="1"/>
      <c r="BJ14" s="1"/>
      <c r="BK14" s="1"/>
      <c r="BL14" s="1"/>
      <c r="BM14" s="1"/>
      <c r="BN14" s="1"/>
      <c r="BO14" s="1"/>
      <c r="BP14" s="1"/>
      <c r="BQ14" s="1"/>
      <c r="BR14" s="1"/>
      <c r="BS14" s="1"/>
      <c r="BT14" s="1"/>
      <c r="BU14" s="1"/>
      <c r="BV14" s="1"/>
      <c r="BW14" s="1"/>
      <c r="BX14" s="1"/>
      <c r="BY14" s="1"/>
      <c r="BZ14" s="1">
        <f>Tabla2022[[#This Row],[DÍAS PRORROGA 1]]+Tabla2022[[#This Row],[DÍAS PRORROGA  2]]+Tabla2022[[#This Row],[DÍAS PRORROGA 3]]</f>
        <v>0</v>
      </c>
      <c r="CA14" s="12">
        <f>IF(Tabla2022[[#This Row],[ADICIÓN]]="NO",0,Tabla2022[[#This Row],[VALOR ADICIÓN 1]]+Tabla2022[[#This Row],[VALOR ADICIÓN 2]]+Tabla2022[[#This Row],[VALOR ADICIÓN 3]])</f>
        <v>0</v>
      </c>
      <c r="CB14" s="1"/>
      <c r="CC14" s="1"/>
      <c r="CD14" s="6">
        <f>IF(Tabla2022[[#This Row],[ADICIÓN]]="SI",Tabla2022[[#This Row],[PLAZO DE EJECUCIÓN DÍAS]]+Tabla2022[[#This Row],[DÍAS PRORROGA 1]]+Tabla2022[[#This Row],[DÍAS PRORROGA  2]]+Tabla2022[[#This Row],[DÍAS PRORROGA 3]],Tabla2022[[#This Row],[FECHA DE TERMINACIÓN INICIAL]])+Tabla2022[[#This Row],[TOTAL DÍAS SUSPENDIDOS]]</f>
        <v>44908</v>
      </c>
      <c r="CE14" s="12">
        <f>IF(Tabla2022[[#This Row],[ADICIÓN]]="SI",Tabla2022[[#This Row],[VALOR INICIAL DEL CONTRATO]]+Tabla2022[[#This Row],[VALOR ADICIONES ]],Tabla2022[[#This Row],[VALOR INICIAL DEL CONTRATO]])</f>
        <v>55000000</v>
      </c>
      <c r="CF14" s="8"/>
      <c r="CG14" s="8"/>
      <c r="CH14" s="5"/>
      <c r="CI14" s="18" t="s">
        <v>244</v>
      </c>
      <c r="CJ14" s="1">
        <v>57</v>
      </c>
      <c r="CK14" s="8" t="s">
        <v>118</v>
      </c>
      <c r="CL14" s="8" t="s">
        <v>119</v>
      </c>
      <c r="CM14" s="1">
        <v>1696</v>
      </c>
    </row>
    <row r="15" spans="1:91" ht="76.5" x14ac:dyDescent="0.45">
      <c r="A15" s="1">
        <v>2022</v>
      </c>
      <c r="B15" s="1">
        <v>14</v>
      </c>
      <c r="C15" s="1" t="s">
        <v>91</v>
      </c>
      <c r="D15" s="1" t="str">
        <f>IF(Tabla2022[[#This Row],[FECHA DE TERMINACIÓN FINAL]]=0,"PENDIENTE FECHA",IF(Tabla2022[[#This Row],[FECHA DE TERMINACIÓN FINAL]]&lt;15,"PRÓXIMO A VENCER",IF(Tabla2022[[#This Row],[FECHA DE TERMINACIÓN FINAL]]&gt;30,"VIGENTE",IF(Tabla2022[[#This Row],[FECHA DE TERMINACIÓN FINAL]]&lt;0,"VENCIDO"))))</f>
        <v>VIGENTE</v>
      </c>
      <c r="E15" s="1">
        <v>70198</v>
      </c>
      <c r="F15" s="1" t="s">
        <v>245</v>
      </c>
      <c r="G15" s="1" t="s">
        <v>246</v>
      </c>
      <c r="H15" s="5" t="s">
        <v>247</v>
      </c>
      <c r="I15" s="1" t="s">
        <v>248</v>
      </c>
      <c r="J15" s="1">
        <v>2</v>
      </c>
      <c r="K15" s="6">
        <v>44572</v>
      </c>
      <c r="L15" s="1">
        <v>23</v>
      </c>
      <c r="M15" s="7">
        <v>44579</v>
      </c>
      <c r="N15" s="8" t="s">
        <v>96</v>
      </c>
      <c r="O15" s="1" t="s">
        <v>97</v>
      </c>
      <c r="P15" s="1" t="s">
        <v>98</v>
      </c>
      <c r="Q15" s="1">
        <v>1</v>
      </c>
      <c r="R15" s="9" t="s">
        <v>249</v>
      </c>
      <c r="S15" s="10" t="s">
        <v>250</v>
      </c>
      <c r="T15" s="1" t="s">
        <v>101</v>
      </c>
      <c r="U15" s="1" t="s">
        <v>251</v>
      </c>
      <c r="V15" s="1" t="s">
        <v>103</v>
      </c>
      <c r="W15" s="8" t="s">
        <v>104</v>
      </c>
      <c r="X15" s="8" t="s">
        <v>105</v>
      </c>
      <c r="Y15" s="1" t="s">
        <v>106</v>
      </c>
      <c r="Z15" s="1" t="s">
        <v>252</v>
      </c>
      <c r="AA15" s="1" t="s">
        <v>101</v>
      </c>
      <c r="AB15" s="1" t="s">
        <v>108</v>
      </c>
      <c r="AC15" s="1">
        <v>79972956</v>
      </c>
      <c r="AD15" s="1">
        <v>3</v>
      </c>
      <c r="AE15" s="1" t="str">
        <f>IF(Tabla2022[[#This Row],[CONTRATISTA CONJUNTO]]="NO"," - ")</f>
        <v xml:space="preserve"> - </v>
      </c>
      <c r="AF15" s="1" t="str">
        <f>IF(Tabla2022[[#This Row],[CONTRATISTA CONJUNTO]]="NO"," - ")</f>
        <v xml:space="preserve"> - </v>
      </c>
      <c r="AG15" s="1" t="str">
        <f>IF(Tabla2022[[#This Row],[CONTRATISTA CONJUNTO]]="NO"," - ")</f>
        <v xml:space="preserve"> - </v>
      </c>
      <c r="AH15" s="6">
        <v>29096</v>
      </c>
      <c r="AI15" s="8" t="s">
        <v>253</v>
      </c>
      <c r="AJ15" s="1">
        <v>3004848322</v>
      </c>
      <c r="AK15" s="1" t="s">
        <v>254</v>
      </c>
      <c r="AL15" s="1" t="s">
        <v>161</v>
      </c>
      <c r="AM15" s="1">
        <v>79625519</v>
      </c>
      <c r="AN15" s="1">
        <v>0</v>
      </c>
      <c r="AO15" s="1"/>
      <c r="AP15" s="1"/>
      <c r="AQ15" s="1" t="s">
        <v>113</v>
      </c>
      <c r="AR15" s="1" t="s">
        <v>114</v>
      </c>
      <c r="AS15" s="6">
        <v>44575</v>
      </c>
      <c r="AT15" s="1" t="s">
        <v>115</v>
      </c>
      <c r="AU15" s="6">
        <v>44578</v>
      </c>
      <c r="AV15" s="6">
        <v>44578</v>
      </c>
      <c r="AW15" s="12">
        <v>50600000</v>
      </c>
      <c r="AX15" s="13">
        <v>44579</v>
      </c>
      <c r="AY15" s="6">
        <v>44912</v>
      </c>
      <c r="AZ15" s="14">
        <v>44912.999305555553</v>
      </c>
      <c r="BA15" s="1">
        <f>Tabla2022[[#This Row],[FECHA DE TERMINACIÓN INICIAL]]-Tabla2022[[#This Row],[FECHA ACTA DE INICIO]]</f>
        <v>333</v>
      </c>
      <c r="BB15" s="1">
        <f t="shared" si="0"/>
        <v>11</v>
      </c>
      <c r="BC15" s="12">
        <f>IF(Tabla2022[[#This Row],[PLAZO DE EJECUCIÓN MESES ]]&gt;0,Tabla2022[[#This Row],[VALOR INICIAL DEL CONTRATO]]/Tabla2022[[#This Row],[PLAZO DE EJECUCIÓN MESES ]]," 0 ")</f>
        <v>4600000</v>
      </c>
      <c r="BD15" s="1" t="s">
        <v>101</v>
      </c>
      <c r="BE15" s="12">
        <f>IF(Tabla2022[[#This Row],[ANTICIPOS]]="NO",0," - ")</f>
        <v>0</v>
      </c>
      <c r="BF15" s="1" t="s">
        <v>101</v>
      </c>
      <c r="BG15" s="1"/>
      <c r="BH15" s="1"/>
      <c r="BI15" s="1"/>
      <c r="BJ15" s="1"/>
      <c r="BK15" s="1"/>
      <c r="BL15" s="1"/>
      <c r="BM15" s="1"/>
      <c r="BN15" s="1"/>
      <c r="BO15" s="1"/>
      <c r="BP15" s="1"/>
      <c r="BQ15" s="1"/>
      <c r="BR15" s="1"/>
      <c r="BS15" s="1"/>
      <c r="BT15" s="1"/>
      <c r="BU15" s="1"/>
      <c r="BV15" s="1"/>
      <c r="BW15" s="1"/>
      <c r="BX15" s="1"/>
      <c r="BY15" s="1"/>
      <c r="BZ15" s="1">
        <f>Tabla2022[[#This Row],[DÍAS PRORROGA 1]]+Tabla2022[[#This Row],[DÍAS PRORROGA  2]]+Tabla2022[[#This Row],[DÍAS PRORROGA 3]]</f>
        <v>0</v>
      </c>
      <c r="CA15" s="12">
        <f>IF(Tabla2022[[#This Row],[ADICIÓN]]="NO",0,Tabla2022[[#This Row],[VALOR ADICIÓN 1]]+Tabla2022[[#This Row],[VALOR ADICIÓN 2]]+Tabla2022[[#This Row],[VALOR ADICIÓN 3]])</f>
        <v>0</v>
      </c>
      <c r="CB15" s="1"/>
      <c r="CC15" s="1"/>
      <c r="CD15" s="6">
        <f>IF(Tabla2022[[#This Row],[ADICIÓN]]="SI",Tabla2022[[#This Row],[PLAZO DE EJECUCIÓN DÍAS]]+Tabla2022[[#This Row],[DÍAS PRORROGA 1]]+Tabla2022[[#This Row],[DÍAS PRORROGA  2]]+Tabla2022[[#This Row],[DÍAS PRORROGA 3]],Tabla2022[[#This Row],[FECHA DE TERMINACIÓN INICIAL]])+Tabla2022[[#This Row],[TOTAL DÍAS SUSPENDIDOS]]</f>
        <v>44912</v>
      </c>
      <c r="CE15" s="12">
        <f>IF(Tabla2022[[#This Row],[ADICIÓN]]="SI",Tabla2022[[#This Row],[VALOR INICIAL DEL CONTRATO]]+Tabla2022[[#This Row],[VALOR ADICIONES ]],Tabla2022[[#This Row],[VALOR INICIAL DEL CONTRATO]])</f>
        <v>50600000</v>
      </c>
      <c r="CF15" s="8"/>
      <c r="CG15" s="8"/>
      <c r="CH15" s="5"/>
      <c r="CI15" s="15" t="s">
        <v>255</v>
      </c>
      <c r="CJ15" s="1">
        <v>57</v>
      </c>
      <c r="CK15" s="8" t="s">
        <v>118</v>
      </c>
      <c r="CL15" s="8" t="s">
        <v>119</v>
      </c>
      <c r="CM15" s="1">
        <v>1696</v>
      </c>
    </row>
    <row r="16" spans="1:91" ht="63.75" x14ac:dyDescent="0.45">
      <c r="A16" s="1">
        <v>2022</v>
      </c>
      <c r="B16" s="1">
        <v>15</v>
      </c>
      <c r="C16" s="1" t="s">
        <v>91</v>
      </c>
      <c r="D16" s="1" t="str">
        <f>IF(Tabla2022[[#This Row],[FECHA DE TERMINACIÓN FINAL]]=0,"PENDIENTE FECHA",IF(Tabla2022[[#This Row],[FECHA DE TERMINACIÓN FINAL]]&lt;15,"PRÓXIMO A VENCER",IF(Tabla2022[[#This Row],[FECHA DE TERMINACIÓN FINAL]]&gt;30,"VIGENTE",IF(Tabla2022[[#This Row],[FECHA DE TERMINACIÓN FINAL]]&lt;0,"VENCIDO"))))</f>
        <v>VIGENTE</v>
      </c>
      <c r="E16" s="1">
        <v>67246</v>
      </c>
      <c r="F16" s="1" t="s">
        <v>256</v>
      </c>
      <c r="G16" s="1" t="s">
        <v>257</v>
      </c>
      <c r="H16" s="5" t="s">
        <v>258</v>
      </c>
      <c r="I16" s="1" t="s">
        <v>123</v>
      </c>
      <c r="J16" s="1">
        <v>82</v>
      </c>
      <c r="K16" s="6">
        <v>44574</v>
      </c>
      <c r="L16" s="1">
        <v>14</v>
      </c>
      <c r="M16" s="7">
        <v>44575</v>
      </c>
      <c r="N16" s="8" t="s">
        <v>96</v>
      </c>
      <c r="O16" s="1" t="s">
        <v>97</v>
      </c>
      <c r="P16" s="1" t="s">
        <v>98</v>
      </c>
      <c r="Q16" s="1">
        <v>1</v>
      </c>
      <c r="R16" s="9" t="s">
        <v>259</v>
      </c>
      <c r="S16" s="10" t="s">
        <v>259</v>
      </c>
      <c r="T16" s="1" t="s">
        <v>101</v>
      </c>
      <c r="U16" s="1" t="s">
        <v>140</v>
      </c>
      <c r="V16" s="1" t="s">
        <v>103</v>
      </c>
      <c r="W16" s="8" t="s">
        <v>104</v>
      </c>
      <c r="X16" s="8" t="s">
        <v>105</v>
      </c>
      <c r="Y16" s="1" t="s">
        <v>127</v>
      </c>
      <c r="Z16" s="1" t="s">
        <v>136</v>
      </c>
      <c r="AA16" s="1" t="s">
        <v>101</v>
      </c>
      <c r="AB16" s="1" t="s">
        <v>108</v>
      </c>
      <c r="AC16" s="1">
        <v>52380146</v>
      </c>
      <c r="AD16" s="1">
        <v>5</v>
      </c>
      <c r="AE16" s="1" t="str">
        <f>IF(Tabla2022[[#This Row],[CONTRATISTA CONJUNTO]]="NO"," - ")</f>
        <v xml:space="preserve"> - </v>
      </c>
      <c r="AF16" s="1" t="str">
        <f>IF(Tabla2022[[#This Row],[CONTRATISTA CONJUNTO]]="NO"," - ")</f>
        <v xml:space="preserve"> - </v>
      </c>
      <c r="AG16" s="1" t="str">
        <f>IF(Tabla2022[[#This Row],[CONTRATISTA CONJUNTO]]="NO"," - ")</f>
        <v xml:space="preserve"> - </v>
      </c>
      <c r="AH16" s="6">
        <v>28272</v>
      </c>
      <c r="AI16" s="8" t="s">
        <v>260</v>
      </c>
      <c r="AJ16" s="1">
        <v>3102284404</v>
      </c>
      <c r="AK16" s="1" t="s">
        <v>261</v>
      </c>
      <c r="AL16" s="1" t="s">
        <v>150</v>
      </c>
      <c r="AM16" s="1">
        <v>1030610164</v>
      </c>
      <c r="AN16" s="1">
        <v>7</v>
      </c>
      <c r="AO16" s="1"/>
      <c r="AP16" s="1"/>
      <c r="AQ16" s="1" t="s">
        <v>113</v>
      </c>
      <c r="AR16" s="1" t="s">
        <v>114</v>
      </c>
      <c r="AS16" s="6">
        <v>44575</v>
      </c>
      <c r="AT16" s="1" t="s">
        <v>115</v>
      </c>
      <c r="AU16" s="6">
        <v>44575</v>
      </c>
      <c r="AV16" s="6">
        <v>44575</v>
      </c>
      <c r="AW16" s="12">
        <v>88000000</v>
      </c>
      <c r="AX16" s="13">
        <v>44575</v>
      </c>
      <c r="AY16" s="6">
        <v>44908</v>
      </c>
      <c r="AZ16" s="14">
        <v>44908.999305555553</v>
      </c>
      <c r="BA16" s="1">
        <f>Tabla2022[[#This Row],[FECHA DE TERMINACIÓN INICIAL]]-Tabla2022[[#This Row],[FECHA ACTA DE INICIO]]</f>
        <v>333</v>
      </c>
      <c r="BB16" s="1">
        <f t="shared" si="0"/>
        <v>11</v>
      </c>
      <c r="BC16" s="12">
        <f>IF(Tabla2022[[#This Row],[PLAZO DE EJECUCIÓN MESES ]]&gt;0,Tabla2022[[#This Row],[VALOR INICIAL DEL CONTRATO]]/Tabla2022[[#This Row],[PLAZO DE EJECUCIÓN MESES ]]," 0 ")</f>
        <v>8000000</v>
      </c>
      <c r="BD16" s="1" t="s">
        <v>101</v>
      </c>
      <c r="BE16" s="12">
        <f>IF(Tabla2022[[#This Row],[ANTICIPOS]]="NO",0," - ")</f>
        <v>0</v>
      </c>
      <c r="BF16" s="1" t="s">
        <v>101</v>
      </c>
      <c r="BG16" s="1"/>
      <c r="BH16" s="1"/>
      <c r="BI16" s="1"/>
      <c r="BJ16" s="1"/>
      <c r="BK16" s="1"/>
      <c r="BL16" s="1"/>
      <c r="BM16" s="1"/>
      <c r="BN16" s="1"/>
      <c r="BO16" s="1"/>
      <c r="BP16" s="1"/>
      <c r="BQ16" s="1"/>
      <c r="BR16" s="1"/>
      <c r="BS16" s="1"/>
      <c r="BT16" s="1"/>
      <c r="BU16" s="1"/>
      <c r="BV16" s="1"/>
      <c r="BW16" s="1"/>
      <c r="BX16" s="1"/>
      <c r="BY16" s="1"/>
      <c r="BZ16" s="1">
        <f>Tabla2022[[#This Row],[DÍAS PRORROGA 1]]+Tabla2022[[#This Row],[DÍAS PRORROGA  2]]+Tabla2022[[#This Row],[DÍAS PRORROGA 3]]</f>
        <v>0</v>
      </c>
      <c r="CA16" s="12">
        <f>IF(Tabla2022[[#This Row],[ADICIÓN]]="NO",0,Tabla2022[[#This Row],[VALOR ADICIÓN 1]]+Tabla2022[[#This Row],[VALOR ADICIÓN 2]]+Tabla2022[[#This Row],[VALOR ADICIÓN 3]])</f>
        <v>0</v>
      </c>
      <c r="CB16" s="1"/>
      <c r="CC16" s="1"/>
      <c r="CD16" s="6">
        <f>IF(Tabla2022[[#This Row],[ADICIÓN]]="SI",Tabla2022[[#This Row],[PLAZO DE EJECUCIÓN DÍAS]]+Tabla2022[[#This Row],[DÍAS PRORROGA 1]]+Tabla2022[[#This Row],[DÍAS PRORROGA  2]]+Tabla2022[[#This Row],[DÍAS PRORROGA 3]],Tabla2022[[#This Row],[FECHA DE TERMINACIÓN INICIAL]])+Tabla2022[[#This Row],[TOTAL DÍAS SUSPENDIDOS]]</f>
        <v>44908</v>
      </c>
      <c r="CE16" s="12">
        <f>IF(Tabla2022[[#This Row],[ADICIÓN]]="SI",Tabla2022[[#This Row],[VALOR INICIAL DEL CONTRATO]]+Tabla2022[[#This Row],[VALOR ADICIONES ]],Tabla2022[[#This Row],[VALOR INICIAL DEL CONTRATO]])</f>
        <v>88000000</v>
      </c>
      <c r="CF16" s="8"/>
      <c r="CG16" s="8"/>
      <c r="CH16" s="5"/>
      <c r="CI16" s="15" t="s">
        <v>262</v>
      </c>
      <c r="CJ16" s="1">
        <v>57</v>
      </c>
      <c r="CK16" s="8" t="s">
        <v>118</v>
      </c>
      <c r="CL16" s="8" t="s">
        <v>119</v>
      </c>
      <c r="CM16" s="1">
        <v>1696</v>
      </c>
    </row>
    <row r="17" spans="1:91" ht="127.5" x14ac:dyDescent="0.45">
      <c r="A17" s="1">
        <v>2022</v>
      </c>
      <c r="B17" s="1">
        <v>16</v>
      </c>
      <c r="C17" s="1" t="s">
        <v>91</v>
      </c>
      <c r="D17" s="1" t="str">
        <f>IF(Tabla2022[[#This Row],[FECHA DE TERMINACIÓN FINAL]]=0,"PENDIENTE FECHA",IF(Tabla2022[[#This Row],[FECHA DE TERMINACIÓN FINAL]]&lt;15,"PRÓXIMO A VENCER",IF(Tabla2022[[#This Row],[FECHA DE TERMINACIÓN FINAL]]&gt;30,"VIGENTE",IF(Tabla2022[[#This Row],[FECHA DE TERMINACIÓN FINAL]]&lt;0,"VENCIDO"))))</f>
        <v>VIGENTE</v>
      </c>
      <c r="E17" s="1">
        <v>68676</v>
      </c>
      <c r="F17" s="1" t="s">
        <v>263</v>
      </c>
      <c r="G17" s="1" t="s">
        <v>264</v>
      </c>
      <c r="H17" s="5" t="s">
        <v>265</v>
      </c>
      <c r="I17" s="1" t="s">
        <v>176</v>
      </c>
      <c r="J17" s="1">
        <v>74</v>
      </c>
      <c r="K17" s="6">
        <v>44573</v>
      </c>
      <c r="L17" s="1">
        <v>15</v>
      </c>
      <c r="M17" s="7">
        <v>44575</v>
      </c>
      <c r="N17" s="8" t="s">
        <v>266</v>
      </c>
      <c r="O17" s="1" t="s">
        <v>97</v>
      </c>
      <c r="P17" s="1" t="s">
        <v>98</v>
      </c>
      <c r="Q17" s="1">
        <v>1</v>
      </c>
      <c r="R17" s="1" t="s">
        <v>267</v>
      </c>
      <c r="S17" s="10" t="s">
        <v>268</v>
      </c>
      <c r="T17" s="1" t="s">
        <v>101</v>
      </c>
      <c r="U17" s="1" t="s">
        <v>269</v>
      </c>
      <c r="V17" s="1" t="s">
        <v>103</v>
      </c>
      <c r="W17" s="8" t="s">
        <v>104</v>
      </c>
      <c r="X17" s="8" t="s">
        <v>105</v>
      </c>
      <c r="Y17" s="1" t="s">
        <v>106</v>
      </c>
      <c r="Z17" s="1" t="s">
        <v>180</v>
      </c>
      <c r="AA17" s="1" t="s">
        <v>114</v>
      </c>
      <c r="AB17" s="1" t="s">
        <v>108</v>
      </c>
      <c r="AC17" s="1">
        <v>1022998108</v>
      </c>
      <c r="AD17" s="1">
        <v>0</v>
      </c>
      <c r="AE17" s="1" t="str">
        <f>IF(Tabla2022[[#This Row],[CONTRATISTA CONJUNTO]]="NO"," - ")</f>
        <v xml:space="preserve"> - </v>
      </c>
      <c r="AF17" s="1" t="str">
        <f>IF(Tabla2022[[#This Row],[CONTRATISTA CONJUNTO]]="NO"," - ")</f>
        <v xml:space="preserve"> - </v>
      </c>
      <c r="AG17" s="1" t="str">
        <f>IF(Tabla2022[[#This Row],[CONTRATISTA CONJUNTO]]="NO"," - ")</f>
        <v xml:space="preserve"> - </v>
      </c>
      <c r="AH17" s="6">
        <v>34577</v>
      </c>
      <c r="AI17" s="8" t="s">
        <v>270</v>
      </c>
      <c r="AJ17" s="1">
        <v>3209032009</v>
      </c>
      <c r="AK17" s="1" t="s">
        <v>271</v>
      </c>
      <c r="AL17" s="1" t="s">
        <v>272</v>
      </c>
      <c r="AM17" s="1">
        <v>1018414927</v>
      </c>
      <c r="AN17" s="1">
        <v>6</v>
      </c>
      <c r="AO17" s="1"/>
      <c r="AP17" s="1"/>
      <c r="AQ17" s="1" t="s">
        <v>113</v>
      </c>
      <c r="AR17" s="1" t="s">
        <v>114</v>
      </c>
      <c r="AS17" s="6">
        <v>44575</v>
      </c>
      <c r="AT17" s="1" t="s">
        <v>115</v>
      </c>
      <c r="AU17" s="6">
        <v>44575</v>
      </c>
      <c r="AV17" s="6">
        <v>44575</v>
      </c>
      <c r="AW17" s="12">
        <v>44000000</v>
      </c>
      <c r="AX17" s="13">
        <v>44576</v>
      </c>
      <c r="AY17" s="6">
        <v>44909</v>
      </c>
      <c r="AZ17" s="14">
        <v>44909.999305555553</v>
      </c>
      <c r="BA17" s="1">
        <f>Tabla2022[[#This Row],[FECHA DE TERMINACIÓN INICIAL]]-Tabla2022[[#This Row],[FECHA ACTA DE INICIO]]</f>
        <v>333</v>
      </c>
      <c r="BB17" s="1">
        <f t="shared" si="0"/>
        <v>11</v>
      </c>
      <c r="BC17" s="12">
        <f>IF(Tabla2022[[#This Row],[PLAZO DE EJECUCIÓN MESES ]]&gt;0,Tabla2022[[#This Row],[VALOR INICIAL DEL CONTRATO]]/Tabla2022[[#This Row],[PLAZO DE EJECUCIÓN MESES ]]," 0 ")</f>
        <v>4000000</v>
      </c>
      <c r="BD17" s="1" t="s">
        <v>101</v>
      </c>
      <c r="BE17" s="12">
        <f>IF(Tabla2022[[#This Row],[ANTICIPOS]]="NO",0," - ")</f>
        <v>0</v>
      </c>
      <c r="BF17" s="1" t="s">
        <v>101</v>
      </c>
      <c r="BG17" s="1"/>
      <c r="BH17" s="1"/>
      <c r="BI17" s="1"/>
      <c r="BJ17" s="1"/>
      <c r="BK17" s="1"/>
      <c r="BL17" s="1"/>
      <c r="BM17" s="1"/>
      <c r="BN17" s="1"/>
      <c r="BO17" s="1"/>
      <c r="BP17" s="1"/>
      <c r="BQ17" s="1"/>
      <c r="BR17" s="1"/>
      <c r="BS17" s="1"/>
      <c r="BT17" s="1"/>
      <c r="BU17" s="1"/>
      <c r="BV17" s="1"/>
      <c r="BW17" s="1"/>
      <c r="BX17" s="1"/>
      <c r="BY17" s="1"/>
      <c r="BZ17" s="1">
        <f>Tabla2022[[#This Row],[DÍAS PRORROGA 1]]+Tabla2022[[#This Row],[DÍAS PRORROGA  2]]+Tabla2022[[#This Row],[DÍAS PRORROGA 3]]</f>
        <v>0</v>
      </c>
      <c r="CA17" s="12">
        <f>IF(Tabla2022[[#This Row],[ADICIÓN]]="NO",0,Tabla2022[[#This Row],[VALOR ADICIÓN 1]]+Tabla2022[[#This Row],[VALOR ADICIÓN 2]]+Tabla2022[[#This Row],[VALOR ADICIÓN 3]])</f>
        <v>0</v>
      </c>
      <c r="CB17" s="1"/>
      <c r="CC17" s="1"/>
      <c r="CD17" s="6">
        <f>IF(Tabla2022[[#This Row],[ADICIÓN]]="SI",Tabla2022[[#This Row],[PLAZO DE EJECUCIÓN DÍAS]]+Tabla2022[[#This Row],[DÍAS PRORROGA 1]]+Tabla2022[[#This Row],[DÍAS PRORROGA  2]]+Tabla2022[[#This Row],[DÍAS PRORROGA 3]],Tabla2022[[#This Row],[FECHA DE TERMINACIÓN INICIAL]])+Tabla2022[[#This Row],[TOTAL DÍAS SUSPENDIDOS]]</f>
        <v>44909</v>
      </c>
      <c r="CE17" s="12">
        <f>IF(Tabla2022[[#This Row],[ADICIÓN]]="SI",Tabla2022[[#This Row],[VALOR INICIAL DEL CONTRATO]]+Tabla2022[[#This Row],[VALOR ADICIONES ]],Tabla2022[[#This Row],[VALOR INICIAL DEL CONTRATO]])</f>
        <v>44000000</v>
      </c>
      <c r="CF17" s="8"/>
      <c r="CG17" s="8"/>
      <c r="CH17" s="5"/>
      <c r="CI17" s="15" t="s">
        <v>273</v>
      </c>
      <c r="CJ17" s="1">
        <v>1</v>
      </c>
      <c r="CK17" s="8" t="s">
        <v>274</v>
      </c>
      <c r="CL17" s="8" t="s">
        <v>235</v>
      </c>
      <c r="CM17" s="1">
        <v>1583</v>
      </c>
    </row>
    <row r="18" spans="1:91" ht="63.75" x14ac:dyDescent="0.45">
      <c r="A18" s="1">
        <v>2022</v>
      </c>
      <c r="B18" s="1">
        <v>17</v>
      </c>
      <c r="C18" s="1" t="s">
        <v>91</v>
      </c>
      <c r="D18" s="1" t="str">
        <f>IF(Tabla2022[[#This Row],[FECHA DE TERMINACIÓN FINAL]]=0,"PENDIENTE FECHA",IF(Tabla2022[[#This Row],[FECHA DE TERMINACIÓN FINAL]]&lt;15,"PRÓXIMO A VENCER",IF(Tabla2022[[#This Row],[FECHA DE TERMINACIÓN FINAL]]&gt;30,"VIGENTE",IF(Tabla2022[[#This Row],[FECHA DE TERMINACIÓN FINAL]]&lt;0,"VENCIDO"))))</f>
        <v>VIGENTE</v>
      </c>
      <c r="E18" s="1">
        <v>66626</v>
      </c>
      <c r="F18" s="1" t="s">
        <v>275</v>
      </c>
      <c r="G18" s="1" t="s">
        <v>276</v>
      </c>
      <c r="H18" s="5" t="s">
        <v>277</v>
      </c>
      <c r="I18" s="1" t="s">
        <v>176</v>
      </c>
      <c r="J18" s="1">
        <v>56</v>
      </c>
      <c r="K18" s="6">
        <v>44573</v>
      </c>
      <c r="L18" s="1">
        <v>16</v>
      </c>
      <c r="M18" s="7">
        <v>44575</v>
      </c>
      <c r="N18" s="8" t="s">
        <v>96</v>
      </c>
      <c r="O18" s="1" t="s">
        <v>97</v>
      </c>
      <c r="P18" s="1" t="s">
        <v>98</v>
      </c>
      <c r="Q18" s="1">
        <v>1</v>
      </c>
      <c r="R18" s="1" t="s">
        <v>278</v>
      </c>
      <c r="S18" s="10" t="s">
        <v>279</v>
      </c>
      <c r="T18" s="1" t="s">
        <v>101</v>
      </c>
      <c r="U18" s="1" t="s">
        <v>280</v>
      </c>
      <c r="V18" s="1" t="s">
        <v>103</v>
      </c>
      <c r="W18" s="8" t="s">
        <v>104</v>
      </c>
      <c r="X18" s="8" t="s">
        <v>105</v>
      </c>
      <c r="Y18" s="1" t="s">
        <v>106</v>
      </c>
      <c r="Z18" s="1" t="s">
        <v>180</v>
      </c>
      <c r="AA18" s="1" t="s">
        <v>101</v>
      </c>
      <c r="AB18" s="1" t="s">
        <v>108</v>
      </c>
      <c r="AC18" s="1">
        <v>80016995</v>
      </c>
      <c r="AD18" s="1">
        <v>4</v>
      </c>
      <c r="AE18" s="1" t="str">
        <f>IF(Tabla2022[[#This Row],[CONTRATISTA CONJUNTO]]="NO"," - ")</f>
        <v xml:space="preserve"> - </v>
      </c>
      <c r="AF18" s="1" t="str">
        <f>IF(Tabla2022[[#This Row],[CONTRATISTA CONJUNTO]]="NO"," - ")</f>
        <v xml:space="preserve"> - </v>
      </c>
      <c r="AG18" s="1" t="str">
        <f>IF(Tabla2022[[#This Row],[CONTRATISTA CONJUNTO]]="NO"," - ")</f>
        <v xml:space="preserve"> - </v>
      </c>
      <c r="AH18" s="6">
        <v>28416</v>
      </c>
      <c r="AI18" s="8" t="s">
        <v>281</v>
      </c>
      <c r="AJ18" s="1">
        <v>3163109293</v>
      </c>
      <c r="AK18" s="1" t="s">
        <v>282</v>
      </c>
      <c r="AL18" s="1" t="s">
        <v>183</v>
      </c>
      <c r="AM18" s="1">
        <v>1023861638</v>
      </c>
      <c r="AN18" s="1">
        <v>7</v>
      </c>
      <c r="AO18" s="1"/>
      <c r="AP18" s="1"/>
      <c r="AQ18" s="1" t="s">
        <v>113</v>
      </c>
      <c r="AR18" s="1" t="s">
        <v>114</v>
      </c>
      <c r="AS18" s="6">
        <v>44575</v>
      </c>
      <c r="AT18" s="1" t="s">
        <v>115</v>
      </c>
      <c r="AU18" s="6">
        <v>44575</v>
      </c>
      <c r="AV18" s="6">
        <v>44575</v>
      </c>
      <c r="AW18" s="12">
        <v>66000000</v>
      </c>
      <c r="AX18" s="13">
        <v>44575</v>
      </c>
      <c r="AY18" s="6">
        <v>44908</v>
      </c>
      <c r="AZ18" s="14">
        <v>44908.999305555553</v>
      </c>
      <c r="BA18" s="1">
        <f>Tabla2022[[#This Row],[FECHA DE TERMINACIÓN INICIAL]]-Tabla2022[[#This Row],[FECHA ACTA DE INICIO]]</f>
        <v>333</v>
      </c>
      <c r="BB18" s="1">
        <f t="shared" si="0"/>
        <v>11</v>
      </c>
      <c r="BC18" s="12">
        <f>IF(Tabla2022[[#This Row],[PLAZO DE EJECUCIÓN MESES ]]&gt;0,Tabla2022[[#This Row],[VALOR INICIAL DEL CONTRATO]]/Tabla2022[[#This Row],[PLAZO DE EJECUCIÓN MESES ]]," 0 ")</f>
        <v>6000000</v>
      </c>
      <c r="BD18" s="1" t="s">
        <v>101</v>
      </c>
      <c r="BE18" s="12">
        <f>IF(Tabla2022[[#This Row],[ANTICIPOS]]="NO",0," - ")</f>
        <v>0</v>
      </c>
      <c r="BF18" s="1" t="s">
        <v>101</v>
      </c>
      <c r="BG18" s="1"/>
      <c r="BH18" s="1"/>
      <c r="BI18" s="1"/>
      <c r="BJ18" s="1"/>
      <c r="BK18" s="1"/>
      <c r="BL18" s="1"/>
      <c r="BM18" s="1"/>
      <c r="BN18" s="1"/>
      <c r="BO18" s="1"/>
      <c r="BP18" s="1"/>
      <c r="BQ18" s="1"/>
      <c r="BR18" s="1"/>
      <c r="BS18" s="1"/>
      <c r="BT18" s="1"/>
      <c r="BU18" s="1"/>
      <c r="BV18" s="1"/>
      <c r="BW18" s="1"/>
      <c r="BX18" s="1"/>
      <c r="BY18" s="1"/>
      <c r="BZ18" s="1">
        <f>Tabla2022[[#This Row],[DÍAS PRORROGA 1]]+Tabla2022[[#This Row],[DÍAS PRORROGA  2]]+Tabla2022[[#This Row],[DÍAS PRORROGA 3]]</f>
        <v>0</v>
      </c>
      <c r="CA18" s="12">
        <f>IF(Tabla2022[[#This Row],[ADICIÓN]]="NO",0,Tabla2022[[#This Row],[VALOR ADICIÓN 1]]+Tabla2022[[#This Row],[VALOR ADICIÓN 2]]+Tabla2022[[#This Row],[VALOR ADICIÓN 3]])</f>
        <v>0</v>
      </c>
      <c r="CB18" s="1"/>
      <c r="CC18" s="1"/>
      <c r="CD18" s="6">
        <f>IF(Tabla2022[[#This Row],[ADICIÓN]]="SI",Tabla2022[[#This Row],[PLAZO DE EJECUCIÓN DÍAS]]+Tabla2022[[#This Row],[DÍAS PRORROGA 1]]+Tabla2022[[#This Row],[DÍAS PRORROGA  2]]+Tabla2022[[#This Row],[DÍAS PRORROGA 3]],Tabla2022[[#This Row],[FECHA DE TERMINACIÓN INICIAL]])+Tabla2022[[#This Row],[TOTAL DÍAS SUSPENDIDOS]]</f>
        <v>44908</v>
      </c>
      <c r="CE18" s="12">
        <f>IF(Tabla2022[[#This Row],[ADICIÓN]]="SI",Tabla2022[[#This Row],[VALOR INICIAL DEL CONTRATO]]+Tabla2022[[#This Row],[VALOR ADICIONES ]],Tabla2022[[#This Row],[VALOR INICIAL DEL CONTRATO]])</f>
        <v>66000000</v>
      </c>
      <c r="CF18" s="8"/>
      <c r="CG18" s="8"/>
      <c r="CH18" s="5"/>
      <c r="CI18" s="15" t="s">
        <v>283</v>
      </c>
      <c r="CJ18" s="1">
        <v>57</v>
      </c>
      <c r="CK18" s="8" t="s">
        <v>118</v>
      </c>
      <c r="CL18" s="8" t="s">
        <v>119</v>
      </c>
      <c r="CM18" s="1">
        <v>1696</v>
      </c>
    </row>
    <row r="19" spans="1:91" ht="51" x14ac:dyDescent="0.45">
      <c r="A19" s="1">
        <v>2022</v>
      </c>
      <c r="B19" s="1">
        <v>18</v>
      </c>
      <c r="C19" s="1" t="s">
        <v>91</v>
      </c>
      <c r="D19" s="1" t="str">
        <f>IF(Tabla2022[[#This Row],[FECHA DE TERMINACIÓN FINAL]]=0,"PENDIENTE FECHA",IF(Tabla2022[[#This Row],[FECHA DE TERMINACIÓN FINAL]]&lt;15,"PRÓXIMO A VENCER",IF(Tabla2022[[#This Row],[FECHA DE TERMINACIÓN FINAL]]&gt;30,"VIGENTE",IF(Tabla2022[[#This Row],[FECHA DE TERMINACIÓN FINAL]]&lt;0,"VENCIDO"))))</f>
        <v>VIGENTE</v>
      </c>
      <c r="E19" s="1">
        <v>66747</v>
      </c>
      <c r="F19" s="1" t="s">
        <v>284</v>
      </c>
      <c r="G19" s="1" t="s">
        <v>285</v>
      </c>
      <c r="H19" s="5" t="s">
        <v>286</v>
      </c>
      <c r="I19" s="1" t="s">
        <v>176</v>
      </c>
      <c r="J19" s="1">
        <v>40</v>
      </c>
      <c r="K19" s="6">
        <v>44573</v>
      </c>
      <c r="L19" s="1">
        <v>17</v>
      </c>
      <c r="M19" s="7">
        <v>44575</v>
      </c>
      <c r="N19" s="8" t="s">
        <v>96</v>
      </c>
      <c r="O19" s="1" t="s">
        <v>97</v>
      </c>
      <c r="P19" s="1" t="s">
        <v>98</v>
      </c>
      <c r="Q19" s="1">
        <v>1</v>
      </c>
      <c r="R19" s="1" t="s">
        <v>287</v>
      </c>
      <c r="S19" s="10" t="s">
        <v>288</v>
      </c>
      <c r="T19" s="1" t="s">
        <v>101</v>
      </c>
      <c r="U19" s="1" t="s">
        <v>289</v>
      </c>
      <c r="V19" s="1" t="s">
        <v>103</v>
      </c>
      <c r="W19" s="8" t="s">
        <v>104</v>
      </c>
      <c r="X19" s="8" t="s">
        <v>105</v>
      </c>
      <c r="Y19" s="1" t="s">
        <v>106</v>
      </c>
      <c r="Z19" s="1" t="s">
        <v>180</v>
      </c>
      <c r="AA19" s="1" t="s">
        <v>101</v>
      </c>
      <c r="AB19" s="1" t="s">
        <v>108</v>
      </c>
      <c r="AC19" s="1">
        <v>1022390655</v>
      </c>
      <c r="AD19" s="1">
        <v>7</v>
      </c>
      <c r="AE19" s="1" t="str">
        <f>IF(Tabla2022[[#This Row],[CONTRATISTA CONJUNTO]]="NO"," - ")</f>
        <v xml:space="preserve"> - </v>
      </c>
      <c r="AF19" s="1" t="str">
        <f>IF(Tabla2022[[#This Row],[CONTRATISTA CONJUNTO]]="NO"," - ")</f>
        <v xml:space="preserve"> - </v>
      </c>
      <c r="AG19" s="1" t="str">
        <f>IF(Tabla2022[[#This Row],[CONTRATISTA CONJUNTO]]="NO"," - ")</f>
        <v xml:space="preserve"> - </v>
      </c>
      <c r="AH19" s="6">
        <v>34385</v>
      </c>
      <c r="AI19" s="8" t="s">
        <v>290</v>
      </c>
      <c r="AJ19" s="1">
        <v>3142443895</v>
      </c>
      <c r="AK19" s="1" t="s">
        <v>291</v>
      </c>
      <c r="AL19" s="1" t="s">
        <v>183</v>
      </c>
      <c r="AM19" s="1">
        <v>1023861638</v>
      </c>
      <c r="AN19" s="1">
        <v>7</v>
      </c>
      <c r="AO19" s="1"/>
      <c r="AP19" s="1"/>
      <c r="AQ19" s="1" t="s">
        <v>113</v>
      </c>
      <c r="AR19" s="1" t="s">
        <v>114</v>
      </c>
      <c r="AS19" s="6">
        <v>44575</v>
      </c>
      <c r="AT19" s="1" t="s">
        <v>115</v>
      </c>
      <c r="AU19" s="6">
        <v>44575</v>
      </c>
      <c r="AV19" s="6">
        <v>44575</v>
      </c>
      <c r="AW19" s="12">
        <v>66000000</v>
      </c>
      <c r="AX19" s="13">
        <v>44575</v>
      </c>
      <c r="AY19" s="6">
        <v>44908</v>
      </c>
      <c r="AZ19" s="14">
        <v>44908.999305555553</v>
      </c>
      <c r="BA19" s="1">
        <f>Tabla2022[[#This Row],[FECHA DE TERMINACIÓN INICIAL]]-Tabla2022[[#This Row],[FECHA ACTA DE INICIO]]</f>
        <v>333</v>
      </c>
      <c r="BB19" s="1">
        <f t="shared" si="0"/>
        <v>11</v>
      </c>
      <c r="BC19" s="12">
        <f>IF(Tabla2022[[#This Row],[PLAZO DE EJECUCIÓN MESES ]]&gt;0,Tabla2022[[#This Row],[VALOR INICIAL DEL CONTRATO]]/Tabla2022[[#This Row],[PLAZO DE EJECUCIÓN MESES ]]," 0 ")</f>
        <v>6000000</v>
      </c>
      <c r="BD19" s="1" t="s">
        <v>101</v>
      </c>
      <c r="BE19" s="12">
        <f>IF(Tabla2022[[#This Row],[ANTICIPOS]]="NO",0," - ")</f>
        <v>0</v>
      </c>
      <c r="BF19" s="1" t="s">
        <v>101</v>
      </c>
      <c r="BG19" s="1"/>
      <c r="BH19" s="1"/>
      <c r="BI19" s="1"/>
      <c r="BJ19" s="1"/>
      <c r="BK19" s="1"/>
      <c r="BL19" s="1"/>
      <c r="BM19" s="1"/>
      <c r="BN19" s="1"/>
      <c r="BO19" s="1"/>
      <c r="BP19" s="1"/>
      <c r="BQ19" s="1"/>
      <c r="BR19" s="1"/>
      <c r="BS19" s="1"/>
      <c r="BT19" s="1"/>
      <c r="BU19" s="1"/>
      <c r="BV19" s="1"/>
      <c r="BW19" s="1"/>
      <c r="BX19" s="1"/>
      <c r="BY19" s="1"/>
      <c r="BZ19" s="1">
        <f>Tabla2022[[#This Row],[DÍAS PRORROGA 1]]+Tabla2022[[#This Row],[DÍAS PRORROGA  2]]+Tabla2022[[#This Row],[DÍAS PRORROGA 3]]</f>
        <v>0</v>
      </c>
      <c r="CA19" s="12">
        <f>IF(Tabla2022[[#This Row],[ADICIÓN]]="NO",0,Tabla2022[[#This Row],[VALOR ADICIÓN 1]]+Tabla2022[[#This Row],[VALOR ADICIÓN 2]]+Tabla2022[[#This Row],[VALOR ADICIÓN 3]])</f>
        <v>0</v>
      </c>
      <c r="CB19" s="1"/>
      <c r="CC19" s="1"/>
      <c r="CD19" s="6">
        <f>IF(Tabla2022[[#This Row],[ADICIÓN]]="SI",Tabla2022[[#This Row],[PLAZO DE EJECUCIÓN DÍAS]]+Tabla2022[[#This Row],[DÍAS PRORROGA 1]]+Tabla2022[[#This Row],[DÍAS PRORROGA  2]]+Tabla2022[[#This Row],[DÍAS PRORROGA 3]],Tabla2022[[#This Row],[FECHA DE TERMINACIÓN INICIAL]])+Tabla2022[[#This Row],[TOTAL DÍAS SUSPENDIDOS]]</f>
        <v>44908</v>
      </c>
      <c r="CE19" s="12">
        <f>IF(Tabla2022[[#This Row],[ADICIÓN]]="SI",Tabla2022[[#This Row],[VALOR INICIAL DEL CONTRATO]]+Tabla2022[[#This Row],[VALOR ADICIONES ]],Tabla2022[[#This Row],[VALOR INICIAL DEL CONTRATO]])</f>
        <v>66000000</v>
      </c>
      <c r="CF19" s="8"/>
      <c r="CG19" s="8"/>
      <c r="CH19" s="5"/>
      <c r="CI19" s="15" t="s">
        <v>292</v>
      </c>
      <c r="CJ19" s="1">
        <v>57</v>
      </c>
      <c r="CK19" s="8" t="s">
        <v>118</v>
      </c>
      <c r="CL19" s="8" t="s">
        <v>119</v>
      </c>
      <c r="CM19" s="1">
        <v>1696</v>
      </c>
    </row>
    <row r="20" spans="1:91" ht="76.5" x14ac:dyDescent="0.45">
      <c r="A20" s="1">
        <v>2022</v>
      </c>
      <c r="B20" s="1">
        <v>19</v>
      </c>
      <c r="C20" s="1" t="s">
        <v>91</v>
      </c>
      <c r="D20" s="1" t="str">
        <f>IF(Tabla2022[[#This Row],[FECHA DE TERMINACIÓN FINAL]]=0,"PENDIENTE FECHA",IF(Tabla2022[[#This Row],[FECHA DE TERMINACIÓN FINAL]]&lt;15,"PRÓXIMO A VENCER",IF(Tabla2022[[#This Row],[FECHA DE TERMINACIÓN FINAL]]&gt;30,"VIGENTE",IF(Tabla2022[[#This Row],[FECHA DE TERMINACIÓN FINAL]]&lt;0,"VENCIDO"))))</f>
        <v>VIGENTE</v>
      </c>
      <c r="E20" s="1">
        <v>66812</v>
      </c>
      <c r="F20" s="1" t="s">
        <v>293</v>
      </c>
      <c r="G20" s="1" t="s">
        <v>294</v>
      </c>
      <c r="H20" s="5" t="s">
        <v>295</v>
      </c>
      <c r="I20" s="1" t="s">
        <v>123</v>
      </c>
      <c r="J20" s="1">
        <v>52</v>
      </c>
      <c r="K20" s="6">
        <v>44573</v>
      </c>
      <c r="L20" s="1">
        <v>18</v>
      </c>
      <c r="M20" s="7">
        <v>44575</v>
      </c>
      <c r="N20" s="8" t="s">
        <v>96</v>
      </c>
      <c r="O20" s="1" t="s">
        <v>97</v>
      </c>
      <c r="P20" s="1" t="s">
        <v>98</v>
      </c>
      <c r="Q20" s="1">
        <v>1</v>
      </c>
      <c r="R20" s="9" t="s">
        <v>296</v>
      </c>
      <c r="S20" s="10" t="s">
        <v>297</v>
      </c>
      <c r="T20" s="1" t="s">
        <v>101</v>
      </c>
      <c r="U20" s="1" t="s">
        <v>298</v>
      </c>
      <c r="V20" s="1" t="s">
        <v>103</v>
      </c>
      <c r="W20" s="8" t="s">
        <v>104</v>
      </c>
      <c r="X20" s="8" t="s">
        <v>105</v>
      </c>
      <c r="Y20" s="1" t="s">
        <v>106</v>
      </c>
      <c r="Z20" s="1" t="s">
        <v>299</v>
      </c>
      <c r="AA20" s="1" t="s">
        <v>101</v>
      </c>
      <c r="AB20" s="1" t="s">
        <v>108</v>
      </c>
      <c r="AC20" s="1">
        <v>1019076465</v>
      </c>
      <c r="AD20" s="1">
        <v>8</v>
      </c>
      <c r="AE20" s="1" t="str">
        <f>IF(Tabla2022[[#This Row],[CONTRATISTA CONJUNTO]]="NO"," - ")</f>
        <v xml:space="preserve"> - </v>
      </c>
      <c r="AF20" s="1" t="str">
        <f>IF(Tabla2022[[#This Row],[CONTRATISTA CONJUNTO]]="NO"," - ")</f>
        <v xml:space="preserve"> - </v>
      </c>
      <c r="AG20" s="1" t="str">
        <f>IF(Tabla2022[[#This Row],[CONTRATISTA CONJUNTO]]="NO"," - ")</f>
        <v xml:space="preserve"> - </v>
      </c>
      <c r="AH20" s="6">
        <v>33932</v>
      </c>
      <c r="AI20" s="8" t="s">
        <v>300</v>
      </c>
      <c r="AJ20" s="1">
        <v>3125282290</v>
      </c>
      <c r="AK20" s="1" t="s">
        <v>301</v>
      </c>
      <c r="AL20" s="1" t="s">
        <v>161</v>
      </c>
      <c r="AM20" s="1">
        <v>79625519</v>
      </c>
      <c r="AN20" s="1">
        <v>0</v>
      </c>
      <c r="AO20" s="1"/>
      <c r="AP20" s="1"/>
      <c r="AQ20" s="1" t="s">
        <v>113</v>
      </c>
      <c r="AR20" s="1" t="s">
        <v>114</v>
      </c>
      <c r="AS20" s="6">
        <v>44575</v>
      </c>
      <c r="AT20" s="1" t="s">
        <v>115</v>
      </c>
      <c r="AU20" s="6">
        <v>44575</v>
      </c>
      <c r="AV20" s="6">
        <v>44575</v>
      </c>
      <c r="AW20" s="12">
        <v>77000000</v>
      </c>
      <c r="AX20" s="13">
        <v>44575</v>
      </c>
      <c r="AY20" s="6">
        <v>44908</v>
      </c>
      <c r="AZ20" s="14">
        <v>44908.999305555553</v>
      </c>
      <c r="BA20" s="1">
        <f>Tabla2022[[#This Row],[FECHA DE TERMINACIÓN INICIAL]]-Tabla2022[[#This Row],[FECHA ACTA DE INICIO]]</f>
        <v>333</v>
      </c>
      <c r="BB20" s="1">
        <f t="shared" si="0"/>
        <v>11</v>
      </c>
      <c r="BC20" s="12">
        <f>IF(Tabla2022[[#This Row],[PLAZO DE EJECUCIÓN MESES ]]&gt;0,Tabla2022[[#This Row],[VALOR INICIAL DEL CONTRATO]]/Tabla2022[[#This Row],[PLAZO DE EJECUCIÓN MESES ]]," 0 ")</f>
        <v>7000000</v>
      </c>
      <c r="BD20" s="1" t="s">
        <v>101</v>
      </c>
      <c r="BE20" s="12">
        <f>IF(Tabla2022[[#This Row],[ANTICIPOS]]="NO",0," - ")</f>
        <v>0</v>
      </c>
      <c r="BF20" s="1" t="s">
        <v>101</v>
      </c>
      <c r="BG20" s="1"/>
      <c r="BH20" s="1"/>
      <c r="BI20" s="1"/>
      <c r="BJ20" s="1"/>
      <c r="BK20" s="1"/>
      <c r="BL20" s="1"/>
      <c r="BM20" s="1"/>
      <c r="BN20" s="1"/>
      <c r="BO20" s="1"/>
      <c r="BP20" s="1"/>
      <c r="BQ20" s="1"/>
      <c r="BR20" s="1"/>
      <c r="BS20" s="1"/>
      <c r="BT20" s="1"/>
      <c r="BU20" s="1"/>
      <c r="BV20" s="1"/>
      <c r="BW20" s="1"/>
      <c r="BX20" s="1"/>
      <c r="BY20" s="1"/>
      <c r="BZ20" s="1">
        <f>Tabla2022[[#This Row],[DÍAS PRORROGA 1]]+Tabla2022[[#This Row],[DÍAS PRORROGA  2]]+Tabla2022[[#This Row],[DÍAS PRORROGA 3]]</f>
        <v>0</v>
      </c>
      <c r="CA20" s="12">
        <f>IF(Tabla2022[[#This Row],[ADICIÓN]]="NO",0,Tabla2022[[#This Row],[VALOR ADICIÓN 1]]+Tabla2022[[#This Row],[VALOR ADICIÓN 2]]+Tabla2022[[#This Row],[VALOR ADICIÓN 3]])</f>
        <v>0</v>
      </c>
      <c r="CB20" s="1"/>
      <c r="CC20" s="1"/>
      <c r="CD20" s="6">
        <f>IF(Tabla2022[[#This Row],[ADICIÓN]]="SI",Tabla2022[[#This Row],[PLAZO DE EJECUCIÓN DÍAS]]+Tabla2022[[#This Row],[DÍAS PRORROGA 1]]+Tabla2022[[#This Row],[DÍAS PRORROGA  2]]+Tabla2022[[#This Row],[DÍAS PRORROGA 3]],Tabla2022[[#This Row],[FECHA DE TERMINACIÓN INICIAL]])+Tabla2022[[#This Row],[TOTAL DÍAS SUSPENDIDOS]]</f>
        <v>44908</v>
      </c>
      <c r="CE20" s="12">
        <f>IF(Tabla2022[[#This Row],[ADICIÓN]]="SI",Tabla2022[[#This Row],[VALOR INICIAL DEL CONTRATO]]+Tabla2022[[#This Row],[VALOR ADICIONES ]],Tabla2022[[#This Row],[VALOR INICIAL DEL CONTRATO]])</f>
        <v>77000000</v>
      </c>
      <c r="CF20" s="8"/>
      <c r="CG20" s="8"/>
      <c r="CH20" s="5"/>
      <c r="CI20" s="15" t="s">
        <v>302</v>
      </c>
      <c r="CJ20" s="1">
        <v>57</v>
      </c>
      <c r="CK20" s="8" t="s">
        <v>118</v>
      </c>
      <c r="CL20" s="8" t="s">
        <v>119</v>
      </c>
      <c r="CM20" s="1">
        <v>1696</v>
      </c>
    </row>
    <row r="21" spans="1:91" ht="63.75" x14ac:dyDescent="0.45">
      <c r="A21" s="1">
        <v>2022</v>
      </c>
      <c r="B21" s="1">
        <v>20</v>
      </c>
      <c r="C21" s="1" t="s">
        <v>91</v>
      </c>
      <c r="D21" s="1" t="str">
        <f>IF(Tabla2022[[#This Row],[FECHA DE TERMINACIÓN FINAL]]=0,"PENDIENTE FECHA",IF(Tabla2022[[#This Row],[FECHA DE TERMINACIÓN FINAL]]&lt;15,"PRÓXIMO A VENCER",IF(Tabla2022[[#This Row],[FECHA DE TERMINACIÓN FINAL]]&gt;30,"VIGENTE",IF(Tabla2022[[#This Row],[FECHA DE TERMINACIÓN FINAL]]&lt;0,"VENCIDO"))))</f>
        <v>VIGENTE</v>
      </c>
      <c r="E21" s="1">
        <v>69415</v>
      </c>
      <c r="F21" s="1" t="s">
        <v>303</v>
      </c>
      <c r="G21" s="1" t="s">
        <v>304</v>
      </c>
      <c r="H21" s="5" t="s">
        <v>305</v>
      </c>
      <c r="I21" s="1" t="s">
        <v>123</v>
      </c>
      <c r="J21" s="1">
        <v>59</v>
      </c>
      <c r="K21" s="6">
        <v>44573</v>
      </c>
      <c r="L21" s="1">
        <v>20</v>
      </c>
      <c r="M21" s="7">
        <v>44576</v>
      </c>
      <c r="N21" s="8" t="s">
        <v>96</v>
      </c>
      <c r="O21" s="1" t="s">
        <v>97</v>
      </c>
      <c r="P21" s="1" t="s">
        <v>98</v>
      </c>
      <c r="Q21" s="1">
        <v>1</v>
      </c>
      <c r="R21" s="9" t="s">
        <v>306</v>
      </c>
      <c r="S21" s="10" t="s">
        <v>306</v>
      </c>
      <c r="T21" s="1" t="s">
        <v>101</v>
      </c>
      <c r="U21" s="1" t="s">
        <v>307</v>
      </c>
      <c r="V21" s="1" t="s">
        <v>103</v>
      </c>
      <c r="W21" s="8" t="s">
        <v>104</v>
      </c>
      <c r="X21" s="8" t="s">
        <v>105</v>
      </c>
      <c r="Y21" s="1" t="s">
        <v>106</v>
      </c>
      <c r="Z21" s="1" t="s">
        <v>308</v>
      </c>
      <c r="AA21" s="1" t="s">
        <v>101</v>
      </c>
      <c r="AB21" s="1" t="s">
        <v>108</v>
      </c>
      <c r="AC21" s="1">
        <v>79639287</v>
      </c>
      <c r="AD21" s="1">
        <v>8</v>
      </c>
      <c r="AE21" s="1" t="str">
        <f>IF(Tabla2022[[#This Row],[CONTRATISTA CONJUNTO]]="NO"," - ")</f>
        <v xml:space="preserve"> - </v>
      </c>
      <c r="AF21" s="1" t="str">
        <f>IF(Tabla2022[[#This Row],[CONTRATISTA CONJUNTO]]="NO"," - ")</f>
        <v xml:space="preserve"> - </v>
      </c>
      <c r="AG21" s="1" t="str">
        <f>IF(Tabla2022[[#This Row],[CONTRATISTA CONJUNTO]]="NO"," - ")</f>
        <v xml:space="preserve"> - </v>
      </c>
      <c r="AH21" s="6">
        <v>26955</v>
      </c>
      <c r="AI21" s="8" t="s">
        <v>309</v>
      </c>
      <c r="AJ21" s="1">
        <v>3115316226</v>
      </c>
      <c r="AK21" s="1" t="s">
        <v>310</v>
      </c>
      <c r="AL21" s="1" t="s">
        <v>311</v>
      </c>
      <c r="AM21" s="1">
        <v>74374329</v>
      </c>
      <c r="AN21" s="1">
        <v>1</v>
      </c>
      <c r="AO21" s="1"/>
      <c r="AP21" s="1"/>
      <c r="AQ21" s="1" t="s">
        <v>113</v>
      </c>
      <c r="AR21" s="1" t="s">
        <v>114</v>
      </c>
      <c r="AS21" s="6">
        <v>44575</v>
      </c>
      <c r="AT21" s="1" t="s">
        <v>115</v>
      </c>
      <c r="AU21" s="6">
        <v>44576</v>
      </c>
      <c r="AV21" s="6">
        <v>44576</v>
      </c>
      <c r="AW21" s="12">
        <v>71500000</v>
      </c>
      <c r="AX21" s="13">
        <v>44576</v>
      </c>
      <c r="AY21" s="6">
        <v>44909</v>
      </c>
      <c r="AZ21" s="14">
        <v>44909.999305555553</v>
      </c>
      <c r="BA21" s="1">
        <f>Tabla2022[[#This Row],[FECHA DE TERMINACIÓN INICIAL]]-Tabla2022[[#This Row],[FECHA ACTA DE INICIO]]</f>
        <v>333</v>
      </c>
      <c r="BB21" s="1">
        <f t="shared" si="0"/>
        <v>11</v>
      </c>
      <c r="BC21" s="12">
        <f>IF(Tabla2022[[#This Row],[PLAZO DE EJECUCIÓN MESES ]]&gt;0,Tabla2022[[#This Row],[VALOR INICIAL DEL CONTRATO]]/Tabla2022[[#This Row],[PLAZO DE EJECUCIÓN MESES ]]," 0 ")</f>
        <v>6500000</v>
      </c>
      <c r="BD21" s="1" t="s">
        <v>101</v>
      </c>
      <c r="BE21" s="12">
        <f>IF(Tabla2022[[#This Row],[ANTICIPOS]]="NO",0," - ")</f>
        <v>0</v>
      </c>
      <c r="BF21" s="1" t="s">
        <v>101</v>
      </c>
      <c r="BG21" s="1"/>
      <c r="BH21" s="1"/>
      <c r="BI21" s="1"/>
      <c r="BJ21" s="1"/>
      <c r="BK21" s="1"/>
      <c r="BL21" s="1"/>
      <c r="BM21" s="1"/>
      <c r="BN21" s="1"/>
      <c r="BO21" s="1"/>
      <c r="BP21" s="1"/>
      <c r="BQ21" s="1"/>
      <c r="BR21" s="1"/>
      <c r="BS21" s="1"/>
      <c r="BT21" s="1"/>
      <c r="BU21" s="1"/>
      <c r="BV21" s="1"/>
      <c r="BW21" s="1"/>
      <c r="BX21" s="1"/>
      <c r="BY21" s="1"/>
      <c r="BZ21" s="1">
        <f>Tabla2022[[#This Row],[DÍAS PRORROGA 1]]+Tabla2022[[#This Row],[DÍAS PRORROGA  2]]+Tabla2022[[#This Row],[DÍAS PRORROGA 3]]</f>
        <v>0</v>
      </c>
      <c r="CA21" s="12">
        <f>IF(Tabla2022[[#This Row],[ADICIÓN]]="NO",0,Tabla2022[[#This Row],[VALOR ADICIÓN 1]]+Tabla2022[[#This Row],[VALOR ADICIÓN 2]]+Tabla2022[[#This Row],[VALOR ADICIÓN 3]])</f>
        <v>0</v>
      </c>
      <c r="CB21" s="1"/>
      <c r="CC21" s="1"/>
      <c r="CD21" s="6">
        <f>IF(Tabla2022[[#This Row],[ADICIÓN]]="SI",Tabla2022[[#This Row],[PLAZO DE EJECUCIÓN DÍAS]]+Tabla2022[[#This Row],[DÍAS PRORROGA 1]]+Tabla2022[[#This Row],[DÍAS PRORROGA  2]]+Tabla2022[[#This Row],[DÍAS PRORROGA 3]],Tabla2022[[#This Row],[FECHA DE TERMINACIÓN INICIAL]])+Tabla2022[[#This Row],[TOTAL DÍAS SUSPENDIDOS]]</f>
        <v>44909</v>
      </c>
      <c r="CE21" s="12">
        <f>IF(Tabla2022[[#This Row],[ADICIÓN]]="SI",Tabla2022[[#This Row],[VALOR INICIAL DEL CONTRATO]]+Tabla2022[[#This Row],[VALOR ADICIONES ]],Tabla2022[[#This Row],[VALOR INICIAL DEL CONTRATO]])</f>
        <v>71500000</v>
      </c>
      <c r="CF21" s="8"/>
      <c r="CG21" s="8"/>
      <c r="CH21" s="5"/>
      <c r="CI21" s="15" t="s">
        <v>312</v>
      </c>
      <c r="CJ21" s="1">
        <v>57</v>
      </c>
      <c r="CK21" s="8" t="s">
        <v>118</v>
      </c>
      <c r="CL21" s="8" t="s">
        <v>119</v>
      </c>
      <c r="CM21" s="1">
        <v>1696</v>
      </c>
    </row>
    <row r="22" spans="1:91" ht="51" x14ac:dyDescent="0.45">
      <c r="A22" s="1">
        <v>2022</v>
      </c>
      <c r="B22" s="1">
        <v>21</v>
      </c>
      <c r="C22" s="1" t="s">
        <v>91</v>
      </c>
      <c r="D22" s="1" t="str">
        <f>IF(Tabla2022[[#This Row],[FECHA DE TERMINACIÓN FINAL]]=0,"PENDIENTE FECHA",IF(Tabla2022[[#This Row],[FECHA DE TERMINACIÓN FINAL]]&lt;15,"PRÓXIMO A VENCER",IF(Tabla2022[[#This Row],[FECHA DE TERMINACIÓN FINAL]]&gt;30,"VIGENTE",IF(Tabla2022[[#This Row],[FECHA DE TERMINACIÓN FINAL]]&lt;0,"VENCIDO"))))</f>
        <v>VIGENTE</v>
      </c>
      <c r="E22" s="1">
        <v>70076</v>
      </c>
      <c r="F22" s="1" t="s">
        <v>313</v>
      </c>
      <c r="G22" s="1" t="s">
        <v>314</v>
      </c>
      <c r="H22" s="5" t="s">
        <v>315</v>
      </c>
      <c r="I22" s="1" t="s">
        <v>123</v>
      </c>
      <c r="J22" s="1">
        <v>1</v>
      </c>
      <c r="K22" s="6">
        <v>44572</v>
      </c>
      <c r="L22" s="1">
        <v>21</v>
      </c>
      <c r="M22" s="7">
        <v>44576</v>
      </c>
      <c r="N22" s="8" t="s">
        <v>316</v>
      </c>
      <c r="O22" s="1" t="s">
        <v>97</v>
      </c>
      <c r="P22" s="1" t="s">
        <v>98</v>
      </c>
      <c r="Q22" s="1">
        <v>1</v>
      </c>
      <c r="R22" s="1" t="s">
        <v>317</v>
      </c>
      <c r="S22" s="10" t="s">
        <v>318</v>
      </c>
      <c r="T22" s="1" t="s">
        <v>101</v>
      </c>
      <c r="U22" s="1" t="s">
        <v>319</v>
      </c>
      <c r="V22" s="1" t="s">
        <v>103</v>
      </c>
      <c r="W22" s="8" t="s">
        <v>104</v>
      </c>
      <c r="X22" s="8" t="s">
        <v>105</v>
      </c>
      <c r="Y22" s="1" t="s">
        <v>127</v>
      </c>
      <c r="Z22" s="1" t="s">
        <v>320</v>
      </c>
      <c r="AA22" s="1" t="s">
        <v>114</v>
      </c>
      <c r="AB22" s="1" t="s">
        <v>108</v>
      </c>
      <c r="AC22" s="1">
        <v>1022988839</v>
      </c>
      <c r="AD22" s="1">
        <v>3</v>
      </c>
      <c r="AE22" s="1" t="str">
        <f>IF(Tabla2022[[#This Row],[CONTRATISTA CONJUNTO]]="NO"," - ")</f>
        <v xml:space="preserve"> - </v>
      </c>
      <c r="AF22" s="1" t="str">
        <f>IF(Tabla2022[[#This Row],[CONTRATISTA CONJUNTO]]="NO"," - ")</f>
        <v xml:space="preserve"> - </v>
      </c>
      <c r="AG22" s="1" t="str">
        <f>IF(Tabla2022[[#This Row],[CONTRATISTA CONJUNTO]]="NO"," - ")</f>
        <v xml:space="preserve"> - </v>
      </c>
      <c r="AH22" s="6">
        <v>34187</v>
      </c>
      <c r="AI22" s="8" t="s">
        <v>321</v>
      </c>
      <c r="AJ22" s="1">
        <v>3115881956</v>
      </c>
      <c r="AK22" s="1" t="s">
        <v>322</v>
      </c>
      <c r="AL22" s="1" t="s">
        <v>323</v>
      </c>
      <c r="AM22" s="1">
        <v>52155157</v>
      </c>
      <c r="AN22" s="1">
        <v>2</v>
      </c>
      <c r="AO22" s="1"/>
      <c r="AP22" s="1"/>
      <c r="AQ22" s="1" t="s">
        <v>113</v>
      </c>
      <c r="AR22" s="1" t="s">
        <v>114</v>
      </c>
      <c r="AS22" s="6">
        <v>44575</v>
      </c>
      <c r="AT22" s="1" t="s">
        <v>115</v>
      </c>
      <c r="AU22" s="6">
        <v>44576</v>
      </c>
      <c r="AV22" s="6">
        <v>44576</v>
      </c>
      <c r="AW22" s="12">
        <v>51700000</v>
      </c>
      <c r="AX22" s="13">
        <v>44576</v>
      </c>
      <c r="AY22" s="6">
        <v>44909</v>
      </c>
      <c r="AZ22" s="14">
        <v>44909.999305555553</v>
      </c>
      <c r="BA22" s="1">
        <f>Tabla2022[[#This Row],[FECHA DE TERMINACIÓN INICIAL]]-Tabla2022[[#This Row],[FECHA ACTA DE INICIO]]</f>
        <v>333</v>
      </c>
      <c r="BB22" s="1">
        <f t="shared" si="0"/>
        <v>11</v>
      </c>
      <c r="BC22" s="12">
        <f>IF(Tabla2022[[#This Row],[PLAZO DE EJECUCIÓN MESES ]]&gt;0,Tabla2022[[#This Row],[VALOR INICIAL DEL CONTRATO]]/Tabla2022[[#This Row],[PLAZO DE EJECUCIÓN MESES ]]," 0 ")</f>
        <v>4700000</v>
      </c>
      <c r="BD22" s="1" t="s">
        <v>101</v>
      </c>
      <c r="BE22" s="12">
        <f>IF(Tabla2022[[#This Row],[ANTICIPOS]]="NO",0," - ")</f>
        <v>0</v>
      </c>
      <c r="BF22" s="1" t="s">
        <v>101</v>
      </c>
      <c r="BG22" s="1"/>
      <c r="BH22" s="1"/>
      <c r="BI22" s="1"/>
      <c r="BJ22" s="1"/>
      <c r="BK22" s="1"/>
      <c r="BL22" s="1"/>
      <c r="BM22" s="1"/>
      <c r="BN22" s="1"/>
      <c r="BO22" s="1"/>
      <c r="BP22" s="1"/>
      <c r="BQ22" s="1"/>
      <c r="BR22" s="1"/>
      <c r="BS22" s="1"/>
      <c r="BT22" s="1"/>
      <c r="BU22" s="1"/>
      <c r="BV22" s="1"/>
      <c r="BW22" s="1"/>
      <c r="BX22" s="1"/>
      <c r="BY22" s="1"/>
      <c r="BZ22" s="1">
        <f>Tabla2022[[#This Row],[DÍAS PRORROGA 1]]+Tabla2022[[#This Row],[DÍAS PRORROGA  2]]+Tabla2022[[#This Row],[DÍAS PRORROGA 3]]</f>
        <v>0</v>
      </c>
      <c r="CA22" s="12">
        <f>IF(Tabla2022[[#This Row],[ADICIÓN]]="NO",0,Tabla2022[[#This Row],[VALOR ADICIÓN 1]]+Tabla2022[[#This Row],[VALOR ADICIÓN 2]]+Tabla2022[[#This Row],[VALOR ADICIÓN 3]])</f>
        <v>0</v>
      </c>
      <c r="CB22" s="1"/>
      <c r="CC22" s="1"/>
      <c r="CD22" s="6">
        <f>IF(Tabla2022[[#This Row],[ADICIÓN]]="SI",Tabla2022[[#This Row],[PLAZO DE EJECUCIÓN DÍAS]]+Tabla2022[[#This Row],[DÍAS PRORROGA 1]]+Tabla2022[[#This Row],[DÍAS PRORROGA  2]]+Tabla2022[[#This Row],[DÍAS PRORROGA 3]],Tabla2022[[#This Row],[FECHA DE TERMINACIÓN INICIAL]])+Tabla2022[[#This Row],[TOTAL DÍAS SUSPENDIDOS]]</f>
        <v>44909</v>
      </c>
      <c r="CE22" s="12">
        <f>IF(Tabla2022[[#This Row],[ADICIÓN]]="SI",Tabla2022[[#This Row],[VALOR INICIAL DEL CONTRATO]]+Tabla2022[[#This Row],[VALOR ADICIONES ]],Tabla2022[[#This Row],[VALOR INICIAL DEL CONTRATO]])</f>
        <v>51700000</v>
      </c>
      <c r="CF22" s="8"/>
      <c r="CG22" s="8"/>
      <c r="CH22" s="5"/>
      <c r="CI22" s="15" t="s">
        <v>324</v>
      </c>
      <c r="CJ22" s="1">
        <v>34</v>
      </c>
      <c r="CK22" s="8" t="s">
        <v>325</v>
      </c>
      <c r="CL22" s="8" t="s">
        <v>326</v>
      </c>
      <c r="CM22" s="1">
        <v>1666</v>
      </c>
    </row>
    <row r="23" spans="1:91" ht="51" x14ac:dyDescent="0.45">
      <c r="A23" s="1">
        <v>2022</v>
      </c>
      <c r="B23" s="1">
        <v>22</v>
      </c>
      <c r="C23" s="1" t="s">
        <v>91</v>
      </c>
      <c r="D23" s="1" t="str">
        <f>IF(Tabla2022[[#This Row],[FECHA DE TERMINACIÓN FINAL]]=0,"PENDIENTE FECHA",IF(Tabla2022[[#This Row],[FECHA DE TERMINACIÓN FINAL]]&lt;15,"PRÓXIMO A VENCER",IF(Tabla2022[[#This Row],[FECHA DE TERMINACIÓN FINAL]]&gt;30,"VIGENTE",IF(Tabla2022[[#This Row],[FECHA DE TERMINACIÓN FINAL]]&lt;0,"VENCIDO"))))</f>
        <v>VIGENTE</v>
      </c>
      <c r="E23" s="1">
        <v>70079</v>
      </c>
      <c r="F23" s="1" t="s">
        <v>327</v>
      </c>
      <c r="G23" s="1" t="s">
        <v>328</v>
      </c>
      <c r="H23" s="5" t="s">
        <v>329</v>
      </c>
      <c r="I23" s="1" t="s">
        <v>123</v>
      </c>
      <c r="J23" s="1">
        <v>91</v>
      </c>
      <c r="K23" s="6">
        <v>44574</v>
      </c>
      <c r="L23" s="1">
        <v>19</v>
      </c>
      <c r="M23" s="7">
        <v>44576</v>
      </c>
      <c r="N23" s="8" t="s">
        <v>96</v>
      </c>
      <c r="O23" s="1" t="s">
        <v>97</v>
      </c>
      <c r="P23" s="1" t="s">
        <v>98</v>
      </c>
      <c r="Q23" s="1">
        <v>1</v>
      </c>
      <c r="R23" s="1" t="s">
        <v>330</v>
      </c>
      <c r="S23" s="10" t="s">
        <v>331</v>
      </c>
      <c r="T23" s="1" t="s">
        <v>101</v>
      </c>
      <c r="U23" s="1" t="s">
        <v>332</v>
      </c>
      <c r="V23" s="1" t="s">
        <v>103</v>
      </c>
      <c r="W23" s="8" t="s">
        <v>104</v>
      </c>
      <c r="X23" s="8" t="s">
        <v>105</v>
      </c>
      <c r="Y23" s="1" t="s">
        <v>127</v>
      </c>
      <c r="Z23" s="1" t="s">
        <v>180</v>
      </c>
      <c r="AA23" s="1" t="s">
        <v>101</v>
      </c>
      <c r="AB23" s="1" t="s">
        <v>108</v>
      </c>
      <c r="AC23" s="1">
        <v>1013620925</v>
      </c>
      <c r="AD23" s="1">
        <v>6</v>
      </c>
      <c r="AE23" s="1" t="str">
        <f>IF(Tabla2022[[#This Row],[CONTRATISTA CONJUNTO]]="NO"," - ")</f>
        <v xml:space="preserve"> - </v>
      </c>
      <c r="AF23" s="1" t="str">
        <f>IF(Tabla2022[[#This Row],[CONTRATISTA CONJUNTO]]="NO"," - ")</f>
        <v xml:space="preserve"> - </v>
      </c>
      <c r="AG23" s="1" t="str">
        <f>IF(Tabla2022[[#This Row],[CONTRATISTA CONJUNTO]]="NO"," - ")</f>
        <v xml:space="preserve"> - </v>
      </c>
      <c r="AH23" s="6">
        <v>33347</v>
      </c>
      <c r="AI23" s="8" t="s">
        <v>333</v>
      </c>
      <c r="AJ23" s="1">
        <v>3808330</v>
      </c>
      <c r="AK23" s="1" t="s">
        <v>334</v>
      </c>
      <c r="AL23" s="1" t="s">
        <v>183</v>
      </c>
      <c r="AM23" s="1">
        <v>1023861638</v>
      </c>
      <c r="AN23" s="1">
        <v>7</v>
      </c>
      <c r="AO23" s="1"/>
      <c r="AP23" s="1"/>
      <c r="AQ23" s="1" t="s">
        <v>113</v>
      </c>
      <c r="AR23" s="1" t="s">
        <v>114</v>
      </c>
      <c r="AS23" s="6">
        <v>44575</v>
      </c>
      <c r="AT23" s="1" t="s">
        <v>115</v>
      </c>
      <c r="AU23" s="6">
        <v>44576</v>
      </c>
      <c r="AV23" s="6">
        <v>44576</v>
      </c>
      <c r="AW23" s="12">
        <v>44000000</v>
      </c>
      <c r="AX23" s="13">
        <v>44578</v>
      </c>
      <c r="AY23" s="6">
        <v>44911</v>
      </c>
      <c r="AZ23" s="14">
        <v>44911.999305555553</v>
      </c>
      <c r="BA23" s="1">
        <f>Tabla2022[[#This Row],[FECHA DE TERMINACIÓN INICIAL]]-Tabla2022[[#This Row],[FECHA ACTA DE INICIO]]</f>
        <v>333</v>
      </c>
      <c r="BB23" s="1">
        <f t="shared" si="0"/>
        <v>11</v>
      </c>
      <c r="BC23" s="12">
        <f>IF(Tabla2022[[#This Row],[PLAZO DE EJECUCIÓN MESES ]]&gt;0,Tabla2022[[#This Row],[VALOR INICIAL DEL CONTRATO]]/Tabla2022[[#This Row],[PLAZO DE EJECUCIÓN MESES ]]," 0 ")</f>
        <v>4000000</v>
      </c>
      <c r="BD23" s="1" t="s">
        <v>101</v>
      </c>
      <c r="BE23" s="12">
        <f>IF(Tabla2022[[#This Row],[ANTICIPOS]]="NO",0," - ")</f>
        <v>0</v>
      </c>
      <c r="BF23" s="1" t="s">
        <v>101</v>
      </c>
      <c r="BG23" s="1"/>
      <c r="BH23" s="1"/>
      <c r="BI23" s="1"/>
      <c r="BJ23" s="1"/>
      <c r="BK23" s="1"/>
      <c r="BL23" s="1"/>
      <c r="BM23" s="1"/>
      <c r="BN23" s="1"/>
      <c r="BO23" s="1"/>
      <c r="BP23" s="1"/>
      <c r="BQ23" s="1"/>
      <c r="BR23" s="1"/>
      <c r="BS23" s="1"/>
      <c r="BT23" s="1"/>
      <c r="BU23" s="1"/>
      <c r="BV23" s="1"/>
      <c r="BW23" s="1"/>
      <c r="BX23" s="1"/>
      <c r="BY23" s="1"/>
      <c r="BZ23" s="1">
        <f>Tabla2022[[#This Row],[DÍAS PRORROGA 1]]+Tabla2022[[#This Row],[DÍAS PRORROGA  2]]+Tabla2022[[#This Row],[DÍAS PRORROGA 3]]</f>
        <v>0</v>
      </c>
      <c r="CA23" s="12">
        <f>IF(Tabla2022[[#This Row],[ADICIÓN]]="NO",0,Tabla2022[[#This Row],[VALOR ADICIÓN 1]]+Tabla2022[[#This Row],[VALOR ADICIÓN 2]]+Tabla2022[[#This Row],[VALOR ADICIÓN 3]])</f>
        <v>0</v>
      </c>
      <c r="CB23" s="1"/>
      <c r="CC23" s="1"/>
      <c r="CD23" s="6">
        <f>IF(Tabla2022[[#This Row],[ADICIÓN]]="SI",Tabla2022[[#This Row],[PLAZO DE EJECUCIÓN DÍAS]]+Tabla2022[[#This Row],[DÍAS PRORROGA 1]]+Tabla2022[[#This Row],[DÍAS PRORROGA  2]]+Tabla2022[[#This Row],[DÍAS PRORROGA 3]],Tabla2022[[#This Row],[FECHA DE TERMINACIÓN INICIAL]])+Tabla2022[[#This Row],[TOTAL DÍAS SUSPENDIDOS]]</f>
        <v>44911</v>
      </c>
      <c r="CE23" s="12">
        <f>IF(Tabla2022[[#This Row],[ADICIÓN]]="SI",Tabla2022[[#This Row],[VALOR INICIAL DEL CONTRATO]]+Tabla2022[[#This Row],[VALOR ADICIONES ]],Tabla2022[[#This Row],[VALOR INICIAL DEL CONTRATO]])</f>
        <v>44000000</v>
      </c>
      <c r="CF23" s="8"/>
      <c r="CG23" s="8"/>
      <c r="CH23" s="5"/>
      <c r="CI23" s="15" t="s">
        <v>335</v>
      </c>
      <c r="CJ23" s="1">
        <v>57</v>
      </c>
      <c r="CK23" s="8" t="s">
        <v>118</v>
      </c>
      <c r="CL23" s="8" t="s">
        <v>119</v>
      </c>
      <c r="CM23" s="1">
        <v>1696</v>
      </c>
    </row>
    <row r="24" spans="1:91" ht="76.5" x14ac:dyDescent="0.45">
      <c r="A24" s="1">
        <v>2022</v>
      </c>
      <c r="B24" s="1">
        <v>23</v>
      </c>
      <c r="C24" s="1" t="s">
        <v>91</v>
      </c>
      <c r="D24" s="1" t="str">
        <f>IF(Tabla2022[[#This Row],[FECHA DE TERMINACIÓN FINAL]]=0,"PENDIENTE FECHA",IF(Tabla2022[[#This Row],[FECHA DE TERMINACIÓN FINAL]]&lt;15,"PRÓXIMO A VENCER",IF(Tabla2022[[#This Row],[FECHA DE TERMINACIÓN FINAL]]&gt;30,"VIGENTE",IF(Tabla2022[[#This Row],[FECHA DE TERMINACIÓN FINAL]]&lt;0,"VENCIDO"))))</f>
        <v>VIGENTE</v>
      </c>
      <c r="E24" s="1">
        <v>69894</v>
      </c>
      <c r="F24" s="1" t="s">
        <v>336</v>
      </c>
      <c r="G24" s="1" t="s">
        <v>337</v>
      </c>
      <c r="H24" s="5" t="s">
        <v>338</v>
      </c>
      <c r="I24" s="1" t="s">
        <v>248</v>
      </c>
      <c r="J24" s="1">
        <v>58</v>
      </c>
      <c r="K24" s="6">
        <v>44573</v>
      </c>
      <c r="L24" s="1">
        <v>29</v>
      </c>
      <c r="M24" s="7">
        <v>44579</v>
      </c>
      <c r="N24" s="8" t="s">
        <v>339</v>
      </c>
      <c r="O24" s="1" t="s">
        <v>97</v>
      </c>
      <c r="P24" s="1" t="s">
        <v>98</v>
      </c>
      <c r="Q24" s="1">
        <v>1</v>
      </c>
      <c r="R24" s="10" t="s">
        <v>340</v>
      </c>
      <c r="S24" s="10" t="s">
        <v>341</v>
      </c>
      <c r="T24" s="1" t="s">
        <v>101</v>
      </c>
      <c r="U24" s="1" t="s">
        <v>323</v>
      </c>
      <c r="V24" s="1" t="s">
        <v>103</v>
      </c>
      <c r="W24" s="8" t="s">
        <v>104</v>
      </c>
      <c r="X24" s="8" t="s">
        <v>105</v>
      </c>
      <c r="Y24" s="1" t="s">
        <v>127</v>
      </c>
      <c r="Z24" s="1" t="s">
        <v>320</v>
      </c>
      <c r="AA24" s="1" t="s">
        <v>101</v>
      </c>
      <c r="AB24" s="1" t="s">
        <v>108</v>
      </c>
      <c r="AC24" s="1">
        <v>52155157</v>
      </c>
      <c r="AD24" s="1">
        <v>2</v>
      </c>
      <c r="AE24" s="1" t="str">
        <f>IF(Tabla2022[[#This Row],[CONTRATISTA CONJUNTO]]="NO"," - ")</f>
        <v xml:space="preserve"> - </v>
      </c>
      <c r="AF24" s="1" t="str">
        <f>IF(Tabla2022[[#This Row],[CONTRATISTA CONJUNTO]]="NO"," - ")</f>
        <v xml:space="preserve"> - </v>
      </c>
      <c r="AG24" s="1" t="str">
        <f>IF(Tabla2022[[#This Row],[CONTRATISTA CONJUNTO]]="NO"," - ")</f>
        <v xml:space="preserve"> - </v>
      </c>
      <c r="AH24" s="6">
        <v>26872</v>
      </c>
      <c r="AI24" s="8" t="s">
        <v>342</v>
      </c>
      <c r="AJ24" s="1">
        <v>3002659000</v>
      </c>
      <c r="AK24" s="1" t="s">
        <v>343</v>
      </c>
      <c r="AL24" s="1" t="s">
        <v>111</v>
      </c>
      <c r="AM24" s="1">
        <v>1014225583</v>
      </c>
      <c r="AN24" s="1">
        <v>0</v>
      </c>
      <c r="AO24" s="1" t="s">
        <v>112</v>
      </c>
      <c r="AP24" s="6">
        <v>44699</v>
      </c>
      <c r="AQ24" s="1" t="s">
        <v>113</v>
      </c>
      <c r="AR24" s="1" t="s">
        <v>114</v>
      </c>
      <c r="AS24" s="6">
        <v>44579</v>
      </c>
      <c r="AT24" s="1" t="s">
        <v>344</v>
      </c>
      <c r="AU24" s="6">
        <v>44578</v>
      </c>
      <c r="AV24" s="6">
        <v>44578</v>
      </c>
      <c r="AW24" s="12">
        <v>88000000</v>
      </c>
      <c r="AX24" s="13">
        <v>44579</v>
      </c>
      <c r="AY24" s="6">
        <v>44912</v>
      </c>
      <c r="AZ24" s="14">
        <v>44912.999305555553</v>
      </c>
      <c r="BA24" s="1">
        <f>Tabla2022[[#This Row],[FECHA DE TERMINACIÓN INICIAL]]-Tabla2022[[#This Row],[FECHA ACTA DE INICIO]]</f>
        <v>333</v>
      </c>
      <c r="BB24" s="1">
        <f t="shared" si="0"/>
        <v>11</v>
      </c>
      <c r="BC24" s="12">
        <f>IF(Tabla2022[[#This Row],[PLAZO DE EJECUCIÓN MESES ]]&gt;0,Tabla2022[[#This Row],[VALOR INICIAL DEL CONTRATO]]/Tabla2022[[#This Row],[PLAZO DE EJECUCIÓN MESES ]]," 0 ")</f>
        <v>8000000</v>
      </c>
      <c r="BD24" s="1" t="s">
        <v>101</v>
      </c>
      <c r="BE24" s="12">
        <f>IF(Tabla2022[[#This Row],[ANTICIPOS]]="NO",0," - ")</f>
        <v>0</v>
      </c>
      <c r="BF24" s="1" t="s">
        <v>101</v>
      </c>
      <c r="BG24" s="1"/>
      <c r="BH24" s="1"/>
      <c r="BI24" s="1"/>
      <c r="BJ24" s="1"/>
      <c r="BK24" s="1"/>
      <c r="BL24" s="1"/>
      <c r="BM24" s="1"/>
      <c r="BN24" s="1"/>
      <c r="BO24" s="1"/>
      <c r="BP24" s="1"/>
      <c r="BQ24" s="1"/>
      <c r="BR24" s="1"/>
      <c r="BS24" s="1"/>
      <c r="BT24" s="1"/>
      <c r="BU24" s="1"/>
      <c r="BV24" s="1"/>
      <c r="BW24" s="1"/>
      <c r="BX24" s="1"/>
      <c r="BY24" s="1"/>
      <c r="BZ24" s="1">
        <f>Tabla2022[[#This Row],[DÍAS PRORROGA 1]]+Tabla2022[[#This Row],[DÍAS PRORROGA  2]]+Tabla2022[[#This Row],[DÍAS PRORROGA 3]]</f>
        <v>0</v>
      </c>
      <c r="CA24" s="12">
        <f>IF(Tabla2022[[#This Row],[ADICIÓN]]="NO",0,Tabla2022[[#This Row],[VALOR ADICIÓN 1]]+Tabla2022[[#This Row],[VALOR ADICIÓN 2]]+Tabla2022[[#This Row],[VALOR ADICIÓN 3]])</f>
        <v>0</v>
      </c>
      <c r="CB24" s="1"/>
      <c r="CC24" s="1"/>
      <c r="CD24" s="6">
        <f>IF(Tabla2022[[#This Row],[ADICIÓN]]="SI",Tabla2022[[#This Row],[PLAZO DE EJECUCIÓN DÍAS]]+Tabla2022[[#This Row],[DÍAS PRORROGA 1]]+Tabla2022[[#This Row],[DÍAS PRORROGA  2]]+Tabla2022[[#This Row],[DÍAS PRORROGA 3]],Tabla2022[[#This Row],[FECHA DE TERMINACIÓN INICIAL]])+Tabla2022[[#This Row],[TOTAL DÍAS SUSPENDIDOS]]</f>
        <v>44912</v>
      </c>
      <c r="CE24" s="12">
        <f>IF(Tabla2022[[#This Row],[ADICIÓN]]="SI",Tabla2022[[#This Row],[VALOR INICIAL DEL CONTRATO]]+Tabla2022[[#This Row],[VALOR ADICIONES ]],Tabla2022[[#This Row],[VALOR INICIAL DEL CONTRATO]])</f>
        <v>88000000</v>
      </c>
      <c r="CF24" s="8"/>
      <c r="CG24" s="8"/>
      <c r="CH24" s="5"/>
      <c r="CI24" s="15" t="s">
        <v>345</v>
      </c>
      <c r="CJ24" s="1">
        <v>23</v>
      </c>
      <c r="CK24" s="8" t="s">
        <v>346</v>
      </c>
      <c r="CL24" s="8" t="s">
        <v>347</v>
      </c>
      <c r="CM24" s="1">
        <v>1634</v>
      </c>
    </row>
    <row r="25" spans="1:91" ht="51" x14ac:dyDescent="0.45">
      <c r="A25" s="1">
        <v>2022</v>
      </c>
      <c r="B25" s="1">
        <v>24</v>
      </c>
      <c r="C25" s="1" t="s">
        <v>91</v>
      </c>
      <c r="D25" s="1" t="str">
        <f>IF(Tabla2022[[#This Row],[FECHA DE TERMINACIÓN FINAL]]=0,"PENDIENTE FECHA",IF(Tabla2022[[#This Row],[FECHA DE TERMINACIÓN FINAL]]&lt;15,"PRÓXIMO A VENCER",IF(Tabla2022[[#This Row],[FECHA DE TERMINACIÓN FINAL]]&gt;30,"VIGENTE",IF(Tabla2022[[#This Row],[FECHA DE TERMINACIÓN FINAL]]&lt;0,"VENCIDO"))))</f>
        <v>VIGENTE</v>
      </c>
      <c r="E25" s="1">
        <v>66815</v>
      </c>
      <c r="F25" s="1" t="s">
        <v>348</v>
      </c>
      <c r="G25" s="1" t="s">
        <v>349</v>
      </c>
      <c r="H25" s="5" t="s">
        <v>350</v>
      </c>
      <c r="I25" s="1" t="s">
        <v>123</v>
      </c>
      <c r="J25" s="1">
        <v>41</v>
      </c>
      <c r="K25" s="6">
        <v>44573</v>
      </c>
      <c r="L25" s="1">
        <v>25</v>
      </c>
      <c r="M25" s="7">
        <v>44579</v>
      </c>
      <c r="N25" s="8" t="s">
        <v>96</v>
      </c>
      <c r="O25" s="1" t="s">
        <v>97</v>
      </c>
      <c r="P25" s="1" t="s">
        <v>98</v>
      </c>
      <c r="Q25" s="1">
        <v>1</v>
      </c>
      <c r="R25" s="10" t="s">
        <v>351</v>
      </c>
      <c r="S25" s="10" t="s">
        <v>351</v>
      </c>
      <c r="T25" s="1" t="s">
        <v>101</v>
      </c>
      <c r="U25" s="1" t="s">
        <v>352</v>
      </c>
      <c r="V25" s="1" t="s">
        <v>103</v>
      </c>
      <c r="W25" s="8" t="s">
        <v>104</v>
      </c>
      <c r="X25" s="8" t="s">
        <v>105</v>
      </c>
      <c r="Y25" s="1" t="s">
        <v>106</v>
      </c>
      <c r="Z25" s="1" t="s">
        <v>299</v>
      </c>
      <c r="AA25" s="1" t="s">
        <v>101</v>
      </c>
      <c r="AB25" s="1" t="s">
        <v>108</v>
      </c>
      <c r="AC25" s="1">
        <v>1019019834</v>
      </c>
      <c r="AD25" s="1">
        <v>1</v>
      </c>
      <c r="AE25" s="1" t="str">
        <f>IF(Tabla2022[[#This Row],[CONTRATISTA CONJUNTO]]="NO"," - ")</f>
        <v xml:space="preserve"> - </v>
      </c>
      <c r="AF25" s="1" t="str">
        <f>IF(Tabla2022[[#This Row],[CONTRATISTA CONJUNTO]]="NO"," - ")</f>
        <v xml:space="preserve"> - </v>
      </c>
      <c r="AG25" s="1" t="str">
        <f>IF(Tabla2022[[#This Row],[CONTRATISTA CONJUNTO]]="NO"," - ")</f>
        <v xml:space="preserve"> - </v>
      </c>
      <c r="AH25" s="6">
        <v>32097</v>
      </c>
      <c r="AI25" s="8" t="s">
        <v>353</v>
      </c>
      <c r="AJ25" s="1">
        <v>3118954174</v>
      </c>
      <c r="AK25" s="1" t="s">
        <v>354</v>
      </c>
      <c r="AL25" s="1" t="s">
        <v>298</v>
      </c>
      <c r="AM25" s="1">
        <v>1019076465</v>
      </c>
      <c r="AN25" s="1">
        <v>8</v>
      </c>
      <c r="AO25" s="1"/>
      <c r="AP25" s="1"/>
      <c r="AQ25" s="1" t="s">
        <v>113</v>
      </c>
      <c r="AR25" s="1" t="s">
        <v>114</v>
      </c>
      <c r="AS25" s="6">
        <v>44579</v>
      </c>
      <c r="AT25" s="1" t="s">
        <v>344</v>
      </c>
      <c r="AU25" s="6">
        <v>44578</v>
      </c>
      <c r="AV25" s="6">
        <v>44578</v>
      </c>
      <c r="AW25" s="12">
        <v>44000000</v>
      </c>
      <c r="AX25" s="13">
        <v>44579</v>
      </c>
      <c r="AY25" s="6">
        <v>44912</v>
      </c>
      <c r="AZ25" s="14">
        <v>44912.999305555553</v>
      </c>
      <c r="BA25" s="1">
        <f>Tabla2022[[#This Row],[FECHA DE TERMINACIÓN INICIAL]]-Tabla2022[[#This Row],[FECHA ACTA DE INICIO]]</f>
        <v>333</v>
      </c>
      <c r="BB25" s="1">
        <f t="shared" si="0"/>
        <v>11</v>
      </c>
      <c r="BC25" s="12">
        <f>IF(Tabla2022[[#This Row],[PLAZO DE EJECUCIÓN MESES ]]&gt;0,Tabla2022[[#This Row],[VALOR INICIAL DEL CONTRATO]]/Tabla2022[[#This Row],[PLAZO DE EJECUCIÓN MESES ]]," 0 ")</f>
        <v>4000000</v>
      </c>
      <c r="BD25" s="1" t="s">
        <v>101</v>
      </c>
      <c r="BE25" s="12">
        <f>IF(Tabla2022[[#This Row],[ANTICIPOS]]="NO",0," - ")</f>
        <v>0</v>
      </c>
      <c r="BF25" s="1" t="s">
        <v>101</v>
      </c>
      <c r="BG25" s="1"/>
      <c r="BH25" s="1"/>
      <c r="BI25" s="1"/>
      <c r="BJ25" s="1"/>
      <c r="BK25" s="1"/>
      <c r="BL25" s="1"/>
      <c r="BM25" s="1"/>
      <c r="BN25" s="1"/>
      <c r="BO25" s="1"/>
      <c r="BP25" s="1"/>
      <c r="BQ25" s="1"/>
      <c r="BR25" s="1"/>
      <c r="BS25" s="1"/>
      <c r="BT25" s="1"/>
      <c r="BU25" s="1"/>
      <c r="BV25" s="1"/>
      <c r="BW25" s="1"/>
      <c r="BX25" s="1"/>
      <c r="BY25" s="1"/>
      <c r="BZ25" s="1">
        <f>Tabla2022[[#This Row],[DÍAS PRORROGA 1]]+Tabla2022[[#This Row],[DÍAS PRORROGA  2]]+Tabla2022[[#This Row],[DÍAS PRORROGA 3]]</f>
        <v>0</v>
      </c>
      <c r="CA25" s="12">
        <f>IF(Tabla2022[[#This Row],[ADICIÓN]]="NO",0,Tabla2022[[#This Row],[VALOR ADICIÓN 1]]+Tabla2022[[#This Row],[VALOR ADICIÓN 2]]+Tabla2022[[#This Row],[VALOR ADICIÓN 3]])</f>
        <v>0</v>
      </c>
      <c r="CB25" s="1"/>
      <c r="CC25" s="1"/>
      <c r="CD25" s="6">
        <f>IF(Tabla2022[[#This Row],[ADICIÓN]]="SI",Tabla2022[[#This Row],[PLAZO DE EJECUCIÓN DÍAS]]+Tabla2022[[#This Row],[DÍAS PRORROGA 1]]+Tabla2022[[#This Row],[DÍAS PRORROGA  2]]+Tabla2022[[#This Row],[DÍAS PRORROGA 3]],Tabla2022[[#This Row],[FECHA DE TERMINACIÓN INICIAL]])+Tabla2022[[#This Row],[TOTAL DÍAS SUSPENDIDOS]]</f>
        <v>44912</v>
      </c>
      <c r="CE25" s="12">
        <f>IF(Tabla2022[[#This Row],[ADICIÓN]]="SI",Tabla2022[[#This Row],[VALOR INICIAL DEL CONTRATO]]+Tabla2022[[#This Row],[VALOR ADICIONES ]],Tabla2022[[#This Row],[VALOR INICIAL DEL CONTRATO]])</f>
        <v>44000000</v>
      </c>
      <c r="CF25" s="8"/>
      <c r="CG25" s="8"/>
      <c r="CH25" s="5"/>
      <c r="CI25" s="15" t="s">
        <v>355</v>
      </c>
      <c r="CJ25" s="1">
        <v>57</v>
      </c>
      <c r="CK25" s="8" t="s">
        <v>118</v>
      </c>
      <c r="CL25" s="8" t="s">
        <v>119</v>
      </c>
      <c r="CM25" s="1">
        <v>1696</v>
      </c>
    </row>
    <row r="26" spans="1:91" ht="76.5" x14ac:dyDescent="0.45">
      <c r="A26" s="1">
        <v>2022</v>
      </c>
      <c r="B26" s="1">
        <v>25</v>
      </c>
      <c r="C26" s="1" t="s">
        <v>91</v>
      </c>
      <c r="D26" s="1" t="str">
        <f>IF(Tabla2022[[#This Row],[FECHA DE TERMINACIÓN FINAL]]=0,"PENDIENTE FECHA",IF(Tabla2022[[#This Row],[FECHA DE TERMINACIÓN FINAL]]&lt;15,"PRÓXIMO A VENCER",IF(Tabla2022[[#This Row],[FECHA DE TERMINACIÓN FINAL]]&gt;30,"VIGENTE",IF(Tabla2022[[#This Row],[FECHA DE TERMINACIÓN FINAL]]&lt;0,"VENCIDO"))))</f>
        <v>VIGENTE</v>
      </c>
      <c r="E26" s="1">
        <v>67783</v>
      </c>
      <c r="F26" s="1" t="s">
        <v>356</v>
      </c>
      <c r="G26" s="1" t="s">
        <v>357</v>
      </c>
      <c r="H26" s="5" t="s">
        <v>358</v>
      </c>
      <c r="I26" s="1" t="s">
        <v>123</v>
      </c>
      <c r="J26" s="1">
        <v>24</v>
      </c>
      <c r="K26" s="6">
        <v>44572</v>
      </c>
      <c r="L26" s="1">
        <v>26</v>
      </c>
      <c r="M26" s="7">
        <v>44579</v>
      </c>
      <c r="N26" s="8" t="s">
        <v>96</v>
      </c>
      <c r="O26" s="1" t="s">
        <v>97</v>
      </c>
      <c r="P26" s="1" t="s">
        <v>98</v>
      </c>
      <c r="Q26" s="1">
        <v>1</v>
      </c>
      <c r="R26" s="10" t="s">
        <v>359</v>
      </c>
      <c r="S26" s="10" t="s">
        <v>360</v>
      </c>
      <c r="T26" s="1" t="s">
        <v>101</v>
      </c>
      <c r="U26" s="1" t="s">
        <v>361</v>
      </c>
      <c r="V26" s="1" t="s">
        <v>103</v>
      </c>
      <c r="W26" s="8" t="s">
        <v>104</v>
      </c>
      <c r="X26" s="8" t="s">
        <v>105</v>
      </c>
      <c r="Y26" s="1" t="s">
        <v>106</v>
      </c>
      <c r="Z26" s="1" t="s">
        <v>362</v>
      </c>
      <c r="AA26" s="1" t="s">
        <v>101</v>
      </c>
      <c r="AB26" s="1" t="s">
        <v>108</v>
      </c>
      <c r="AC26" s="1">
        <v>1032460361</v>
      </c>
      <c r="AD26" s="1">
        <v>4</v>
      </c>
      <c r="AE26" s="1" t="str">
        <f>IF(Tabla2022[[#This Row],[CONTRATISTA CONJUNTO]]="NO"," - ")</f>
        <v xml:space="preserve"> - </v>
      </c>
      <c r="AF26" s="1" t="str">
        <f>IF(Tabla2022[[#This Row],[CONTRATISTA CONJUNTO]]="NO"," - ")</f>
        <v xml:space="preserve"> - </v>
      </c>
      <c r="AG26" s="1" t="str">
        <f>IF(Tabla2022[[#This Row],[CONTRATISTA CONJUNTO]]="NO"," - ")</f>
        <v xml:space="preserve"> - </v>
      </c>
      <c r="AH26" s="6">
        <v>34282</v>
      </c>
      <c r="AI26" s="8" t="s">
        <v>363</v>
      </c>
      <c r="AJ26" s="1">
        <v>3134700789</v>
      </c>
      <c r="AK26" s="1" t="s">
        <v>364</v>
      </c>
      <c r="AL26" s="1" t="s">
        <v>111</v>
      </c>
      <c r="AM26" s="1">
        <v>1014225583</v>
      </c>
      <c r="AN26" s="1">
        <v>0</v>
      </c>
      <c r="AO26" s="1" t="s">
        <v>112</v>
      </c>
      <c r="AP26" s="6">
        <v>44699</v>
      </c>
      <c r="AQ26" s="1" t="s">
        <v>113</v>
      </c>
      <c r="AR26" s="1" t="s">
        <v>114</v>
      </c>
      <c r="AS26" s="6">
        <v>44579</v>
      </c>
      <c r="AT26" s="1" t="s">
        <v>344</v>
      </c>
      <c r="AU26" s="6">
        <v>44578</v>
      </c>
      <c r="AV26" s="6">
        <v>44578</v>
      </c>
      <c r="AW26" s="12">
        <v>77000000</v>
      </c>
      <c r="AX26" s="13">
        <v>44579</v>
      </c>
      <c r="AY26" s="6">
        <v>44912</v>
      </c>
      <c r="AZ26" s="14">
        <v>44912.999305555553</v>
      </c>
      <c r="BA26" s="1">
        <f>Tabla2022[[#This Row],[FECHA DE TERMINACIÓN INICIAL]]-Tabla2022[[#This Row],[FECHA ACTA DE INICIO]]</f>
        <v>333</v>
      </c>
      <c r="BB26" s="1">
        <f t="shared" si="0"/>
        <v>11</v>
      </c>
      <c r="BC26" s="12">
        <f>IF(Tabla2022[[#This Row],[PLAZO DE EJECUCIÓN MESES ]]&gt;0,Tabla2022[[#This Row],[VALOR INICIAL DEL CONTRATO]]/Tabla2022[[#This Row],[PLAZO DE EJECUCIÓN MESES ]]," 0 ")</f>
        <v>7000000</v>
      </c>
      <c r="BD26" s="1" t="s">
        <v>101</v>
      </c>
      <c r="BE26" s="12">
        <f>IF(Tabla2022[[#This Row],[ANTICIPOS]]="NO",0," - ")</f>
        <v>0</v>
      </c>
      <c r="BF26" s="1" t="s">
        <v>101</v>
      </c>
      <c r="BG26" s="1"/>
      <c r="BH26" s="1"/>
      <c r="BI26" s="1"/>
      <c r="BJ26" s="1"/>
      <c r="BK26" s="1"/>
      <c r="BL26" s="1"/>
      <c r="BM26" s="1"/>
      <c r="BN26" s="1"/>
      <c r="BO26" s="1"/>
      <c r="BP26" s="1"/>
      <c r="BQ26" s="1"/>
      <c r="BR26" s="1"/>
      <c r="BS26" s="1"/>
      <c r="BT26" s="1"/>
      <c r="BU26" s="1"/>
      <c r="BV26" s="1"/>
      <c r="BW26" s="1"/>
      <c r="BX26" s="1"/>
      <c r="BY26" s="1"/>
      <c r="BZ26" s="1">
        <f>Tabla2022[[#This Row],[DÍAS PRORROGA 1]]+Tabla2022[[#This Row],[DÍAS PRORROGA  2]]+Tabla2022[[#This Row],[DÍAS PRORROGA 3]]</f>
        <v>0</v>
      </c>
      <c r="CA26" s="12">
        <f>IF(Tabla2022[[#This Row],[ADICIÓN]]="NO",0,Tabla2022[[#This Row],[VALOR ADICIÓN 1]]+Tabla2022[[#This Row],[VALOR ADICIÓN 2]]+Tabla2022[[#This Row],[VALOR ADICIÓN 3]])</f>
        <v>0</v>
      </c>
      <c r="CB26" s="1"/>
      <c r="CC26" s="1"/>
      <c r="CD26" s="6">
        <f>IF(Tabla2022[[#This Row],[ADICIÓN]]="SI",Tabla2022[[#This Row],[PLAZO DE EJECUCIÓN DÍAS]]+Tabla2022[[#This Row],[DÍAS PRORROGA 1]]+Tabla2022[[#This Row],[DÍAS PRORROGA  2]]+Tabla2022[[#This Row],[DÍAS PRORROGA 3]],Tabla2022[[#This Row],[FECHA DE TERMINACIÓN INICIAL]])+Tabla2022[[#This Row],[TOTAL DÍAS SUSPENDIDOS]]</f>
        <v>44912</v>
      </c>
      <c r="CE26" s="12">
        <f>IF(Tabla2022[[#This Row],[ADICIÓN]]="SI",Tabla2022[[#This Row],[VALOR INICIAL DEL CONTRATO]]+Tabla2022[[#This Row],[VALOR ADICIONES ]],Tabla2022[[#This Row],[VALOR INICIAL DEL CONTRATO]])</f>
        <v>77000000</v>
      </c>
      <c r="CF26" s="8"/>
      <c r="CG26" s="8"/>
      <c r="CH26" s="5"/>
      <c r="CI26" s="15" t="s">
        <v>365</v>
      </c>
      <c r="CJ26" s="1">
        <v>57</v>
      </c>
      <c r="CK26" s="8" t="s">
        <v>118</v>
      </c>
      <c r="CL26" s="8" t="s">
        <v>119</v>
      </c>
      <c r="CM26" s="1">
        <v>1696</v>
      </c>
    </row>
    <row r="27" spans="1:91" ht="51" x14ac:dyDescent="0.45">
      <c r="A27" s="1">
        <v>2022</v>
      </c>
      <c r="B27" s="1">
        <v>26</v>
      </c>
      <c r="C27" s="1" t="s">
        <v>91</v>
      </c>
      <c r="D27" s="1" t="str">
        <f>IF(Tabla2022[[#This Row],[FECHA DE TERMINACIÓN FINAL]]=0,"PENDIENTE FECHA",IF(Tabla2022[[#This Row],[FECHA DE TERMINACIÓN FINAL]]&lt;15,"PRÓXIMO A VENCER",IF(Tabla2022[[#This Row],[FECHA DE TERMINACIÓN FINAL]]&gt;30,"VIGENTE",IF(Tabla2022[[#This Row],[FECHA DE TERMINACIÓN FINAL]]&lt;0,"VENCIDO"))))</f>
        <v>VIGENTE</v>
      </c>
      <c r="E27" s="1">
        <v>67510</v>
      </c>
      <c r="F27" s="1" t="s">
        <v>366</v>
      </c>
      <c r="G27" s="1" t="s">
        <v>367</v>
      </c>
      <c r="H27" s="5" t="s">
        <v>368</v>
      </c>
      <c r="I27" s="1" t="s">
        <v>95</v>
      </c>
      <c r="J27" s="1">
        <v>88</v>
      </c>
      <c r="K27" s="6">
        <v>44574</v>
      </c>
      <c r="L27" s="1">
        <v>24</v>
      </c>
      <c r="M27" s="7">
        <v>44579</v>
      </c>
      <c r="N27" s="8" t="s">
        <v>96</v>
      </c>
      <c r="O27" s="1" t="s">
        <v>97</v>
      </c>
      <c r="P27" s="1" t="s">
        <v>98</v>
      </c>
      <c r="Q27" s="1">
        <v>1</v>
      </c>
      <c r="R27" s="1" t="s">
        <v>369</v>
      </c>
      <c r="S27" s="10" t="s">
        <v>370</v>
      </c>
      <c r="T27" s="1" t="s">
        <v>101</v>
      </c>
      <c r="U27" s="1" t="s">
        <v>371</v>
      </c>
      <c r="V27" s="1" t="s">
        <v>103</v>
      </c>
      <c r="W27" s="8" t="s">
        <v>104</v>
      </c>
      <c r="X27" s="8" t="s">
        <v>105</v>
      </c>
      <c r="Y27" s="1" t="s">
        <v>127</v>
      </c>
      <c r="Z27" s="1" t="s">
        <v>136</v>
      </c>
      <c r="AA27" s="1" t="s">
        <v>101</v>
      </c>
      <c r="AB27" s="1" t="s">
        <v>108</v>
      </c>
      <c r="AC27" s="1">
        <v>1026253687</v>
      </c>
      <c r="AD27" s="1">
        <v>0</v>
      </c>
      <c r="AE27" s="1" t="str">
        <f>IF(Tabla2022[[#This Row],[CONTRATISTA CONJUNTO]]="NO"," - ")</f>
        <v xml:space="preserve"> - </v>
      </c>
      <c r="AF27" s="1" t="str">
        <f>IF(Tabla2022[[#This Row],[CONTRATISTA CONJUNTO]]="NO"," - ")</f>
        <v xml:space="preserve"> - </v>
      </c>
      <c r="AG27" s="1" t="str">
        <f>IF(Tabla2022[[#This Row],[CONTRATISTA CONJUNTO]]="NO"," - ")</f>
        <v xml:space="preserve"> - </v>
      </c>
      <c r="AH27" s="6">
        <v>31735</v>
      </c>
      <c r="AI27" s="8" t="s">
        <v>372</v>
      </c>
      <c r="AJ27" s="1">
        <v>3502421227</v>
      </c>
      <c r="AK27" s="1" t="s">
        <v>373</v>
      </c>
      <c r="AL27" s="1" t="s">
        <v>150</v>
      </c>
      <c r="AM27" s="1">
        <v>1030610164</v>
      </c>
      <c r="AN27" s="1">
        <v>7</v>
      </c>
      <c r="AO27" s="1"/>
      <c r="AP27" s="1"/>
      <c r="AQ27" s="1" t="s">
        <v>113</v>
      </c>
      <c r="AR27" s="1" t="s">
        <v>114</v>
      </c>
      <c r="AS27" s="6">
        <v>44577</v>
      </c>
      <c r="AT27" s="1" t="s">
        <v>115</v>
      </c>
      <c r="AU27" s="6">
        <v>44578</v>
      </c>
      <c r="AV27" s="6">
        <v>44578</v>
      </c>
      <c r="AW27" s="12">
        <v>44550000</v>
      </c>
      <c r="AX27" s="13">
        <v>44579</v>
      </c>
      <c r="AY27" s="6">
        <v>44912</v>
      </c>
      <c r="AZ27" s="14">
        <v>44912.999305555553</v>
      </c>
      <c r="BA27" s="1">
        <f>Tabla2022[[#This Row],[FECHA DE TERMINACIÓN INICIAL]]-Tabla2022[[#This Row],[FECHA ACTA DE INICIO]]</f>
        <v>333</v>
      </c>
      <c r="BB27" s="1">
        <f t="shared" si="0"/>
        <v>11</v>
      </c>
      <c r="BC27" s="12">
        <f>IF(Tabla2022[[#This Row],[PLAZO DE EJECUCIÓN MESES ]]&gt;0,Tabla2022[[#This Row],[VALOR INICIAL DEL CONTRATO]]/Tabla2022[[#This Row],[PLAZO DE EJECUCIÓN MESES ]]," 0 ")</f>
        <v>4050000</v>
      </c>
      <c r="BD27" s="1" t="s">
        <v>101</v>
      </c>
      <c r="BE27" s="12">
        <f>IF(Tabla2022[[#This Row],[ANTICIPOS]]="NO",0," - ")</f>
        <v>0</v>
      </c>
      <c r="BF27" s="1" t="s">
        <v>101</v>
      </c>
      <c r="BG27" s="1"/>
      <c r="BH27" s="1"/>
      <c r="BI27" s="1"/>
      <c r="BJ27" s="1"/>
      <c r="BK27" s="1"/>
      <c r="BL27" s="1"/>
      <c r="BM27" s="1"/>
      <c r="BN27" s="1"/>
      <c r="BO27" s="1"/>
      <c r="BP27" s="1"/>
      <c r="BQ27" s="1"/>
      <c r="BR27" s="1"/>
      <c r="BS27" s="1"/>
      <c r="BT27" s="1"/>
      <c r="BU27" s="1"/>
      <c r="BV27" s="1"/>
      <c r="BW27" s="1"/>
      <c r="BX27" s="1"/>
      <c r="BY27" s="1"/>
      <c r="BZ27" s="1">
        <f>Tabla2022[[#This Row],[DÍAS PRORROGA 1]]+Tabla2022[[#This Row],[DÍAS PRORROGA  2]]+Tabla2022[[#This Row],[DÍAS PRORROGA 3]]</f>
        <v>0</v>
      </c>
      <c r="CA27" s="12">
        <f>IF(Tabla2022[[#This Row],[ADICIÓN]]="NO",0,Tabla2022[[#This Row],[VALOR ADICIÓN 1]]+Tabla2022[[#This Row],[VALOR ADICIÓN 2]]+Tabla2022[[#This Row],[VALOR ADICIÓN 3]])</f>
        <v>0</v>
      </c>
      <c r="CB27" s="1"/>
      <c r="CC27" s="1"/>
      <c r="CD27" s="6">
        <f>IF(Tabla2022[[#This Row],[ADICIÓN]]="SI",Tabla2022[[#This Row],[PLAZO DE EJECUCIÓN DÍAS]]+Tabla2022[[#This Row],[DÍAS PRORROGA 1]]+Tabla2022[[#This Row],[DÍAS PRORROGA  2]]+Tabla2022[[#This Row],[DÍAS PRORROGA 3]],Tabla2022[[#This Row],[FECHA DE TERMINACIÓN INICIAL]])+Tabla2022[[#This Row],[TOTAL DÍAS SUSPENDIDOS]]</f>
        <v>44912</v>
      </c>
      <c r="CE27" s="12">
        <f>IF(Tabla2022[[#This Row],[ADICIÓN]]="SI",Tabla2022[[#This Row],[VALOR INICIAL DEL CONTRATO]]+Tabla2022[[#This Row],[VALOR ADICIONES ]],Tabla2022[[#This Row],[VALOR INICIAL DEL CONTRATO]])</f>
        <v>44550000</v>
      </c>
      <c r="CF27" s="8"/>
      <c r="CG27" s="8"/>
      <c r="CH27" s="5"/>
      <c r="CI27" s="15" t="s">
        <v>374</v>
      </c>
      <c r="CJ27" s="1">
        <v>57</v>
      </c>
      <c r="CK27" s="8" t="s">
        <v>118</v>
      </c>
      <c r="CL27" s="8" t="s">
        <v>119</v>
      </c>
      <c r="CM27" s="1">
        <v>1696</v>
      </c>
    </row>
    <row r="28" spans="1:91" ht="51" x14ac:dyDescent="0.45">
      <c r="A28" s="1">
        <v>2022</v>
      </c>
      <c r="B28" s="1">
        <v>27</v>
      </c>
      <c r="C28" s="1" t="s">
        <v>91</v>
      </c>
      <c r="D28" s="1" t="str">
        <f>IF(Tabla2022[[#This Row],[FECHA DE TERMINACIÓN FINAL]]=0,"PENDIENTE FECHA",IF(Tabla2022[[#This Row],[FECHA DE TERMINACIÓN FINAL]]&lt;15,"PRÓXIMO A VENCER",IF(Tabla2022[[#This Row],[FECHA DE TERMINACIÓN FINAL]]&gt;30,"VIGENTE",IF(Tabla2022[[#This Row],[FECHA DE TERMINACIÓN FINAL]]&lt;0,"VENCIDO"))))</f>
        <v>VIGENTE</v>
      </c>
      <c r="E28" s="1">
        <v>67538</v>
      </c>
      <c r="F28" s="1" t="s">
        <v>375</v>
      </c>
      <c r="G28" s="1" t="s">
        <v>376</v>
      </c>
      <c r="H28" s="5" t="s">
        <v>377</v>
      </c>
      <c r="I28" s="1" t="s">
        <v>176</v>
      </c>
      <c r="J28" s="1">
        <v>49</v>
      </c>
      <c r="K28" s="6">
        <v>44573</v>
      </c>
      <c r="L28" s="1">
        <v>28</v>
      </c>
      <c r="M28" s="7">
        <v>44579</v>
      </c>
      <c r="N28" s="8" t="s">
        <v>96</v>
      </c>
      <c r="O28" s="1" t="s">
        <v>97</v>
      </c>
      <c r="P28" s="1" t="s">
        <v>98</v>
      </c>
      <c r="Q28" s="1">
        <v>1</v>
      </c>
      <c r="R28" s="1" t="s">
        <v>287</v>
      </c>
      <c r="S28" s="10" t="s">
        <v>378</v>
      </c>
      <c r="T28" s="1" t="s">
        <v>101</v>
      </c>
      <c r="U28" s="1" t="s">
        <v>379</v>
      </c>
      <c r="V28" s="1" t="s">
        <v>103</v>
      </c>
      <c r="W28" s="8" t="s">
        <v>104</v>
      </c>
      <c r="X28" s="8" t="s">
        <v>105</v>
      </c>
      <c r="Y28" s="1" t="s">
        <v>127</v>
      </c>
      <c r="Z28" s="1" t="s">
        <v>180</v>
      </c>
      <c r="AA28" s="1" t="s">
        <v>101</v>
      </c>
      <c r="AB28" s="1" t="s">
        <v>108</v>
      </c>
      <c r="AC28" s="1">
        <v>39682218</v>
      </c>
      <c r="AD28" s="1">
        <v>6</v>
      </c>
      <c r="AE28" s="1" t="str">
        <f>IF(Tabla2022[[#This Row],[CONTRATISTA CONJUNTO]]="NO"," - ")</f>
        <v xml:space="preserve"> - </v>
      </c>
      <c r="AF28" s="1" t="str">
        <f>IF(Tabla2022[[#This Row],[CONTRATISTA CONJUNTO]]="NO"," - ")</f>
        <v xml:space="preserve"> - </v>
      </c>
      <c r="AG28" s="1" t="str">
        <f>IF(Tabla2022[[#This Row],[CONTRATISTA CONJUNTO]]="NO"," - ")</f>
        <v xml:space="preserve"> - </v>
      </c>
      <c r="AH28" s="6">
        <v>22619</v>
      </c>
      <c r="AI28" s="8" t="s">
        <v>380</v>
      </c>
      <c r="AJ28" s="1">
        <v>3208549889</v>
      </c>
      <c r="AK28" s="1" t="s">
        <v>381</v>
      </c>
      <c r="AL28" s="1" t="s">
        <v>111</v>
      </c>
      <c r="AM28" s="1">
        <v>1014225583</v>
      </c>
      <c r="AN28" s="1">
        <v>0</v>
      </c>
      <c r="AO28" s="1" t="s">
        <v>112</v>
      </c>
      <c r="AP28" s="6">
        <v>44699</v>
      </c>
      <c r="AQ28" s="1" t="s">
        <v>113</v>
      </c>
      <c r="AR28" s="1" t="s">
        <v>114</v>
      </c>
      <c r="AS28" s="6">
        <v>44578</v>
      </c>
      <c r="AT28" s="1" t="s">
        <v>115</v>
      </c>
      <c r="AU28" s="6">
        <v>44578</v>
      </c>
      <c r="AV28" s="6">
        <v>44578</v>
      </c>
      <c r="AW28" s="12">
        <v>95700000</v>
      </c>
      <c r="AX28" s="13">
        <v>44579</v>
      </c>
      <c r="AY28" s="6">
        <v>44912</v>
      </c>
      <c r="AZ28" s="14">
        <v>44912.999305555553</v>
      </c>
      <c r="BA28" s="1">
        <f>Tabla2022[[#This Row],[FECHA DE TERMINACIÓN INICIAL]]-Tabla2022[[#This Row],[FECHA ACTA DE INICIO]]</f>
        <v>333</v>
      </c>
      <c r="BB28" s="1">
        <f t="shared" si="0"/>
        <v>11</v>
      </c>
      <c r="BC28" s="12">
        <f>IF(Tabla2022[[#This Row],[PLAZO DE EJECUCIÓN MESES ]]&gt;0,Tabla2022[[#This Row],[VALOR INICIAL DEL CONTRATO]]/Tabla2022[[#This Row],[PLAZO DE EJECUCIÓN MESES ]]," 0 ")</f>
        <v>8700000</v>
      </c>
      <c r="BD28" s="1" t="s">
        <v>101</v>
      </c>
      <c r="BE28" s="12">
        <f>IF(Tabla2022[[#This Row],[ANTICIPOS]]="NO",0," - ")</f>
        <v>0</v>
      </c>
      <c r="BF28" s="1" t="s">
        <v>101</v>
      </c>
      <c r="BG28" s="1"/>
      <c r="BH28" s="1"/>
      <c r="BI28" s="1"/>
      <c r="BJ28" s="1"/>
      <c r="BK28" s="1"/>
      <c r="BL28" s="1"/>
      <c r="BM28" s="1"/>
      <c r="BN28" s="1"/>
      <c r="BO28" s="1"/>
      <c r="BP28" s="1"/>
      <c r="BQ28" s="1"/>
      <c r="BR28" s="1"/>
      <c r="BS28" s="1"/>
      <c r="BT28" s="1"/>
      <c r="BU28" s="1"/>
      <c r="BV28" s="1"/>
      <c r="BW28" s="1"/>
      <c r="BX28" s="1"/>
      <c r="BY28" s="1"/>
      <c r="BZ28" s="1">
        <f>Tabla2022[[#This Row],[DÍAS PRORROGA 1]]+Tabla2022[[#This Row],[DÍAS PRORROGA  2]]+Tabla2022[[#This Row],[DÍAS PRORROGA 3]]</f>
        <v>0</v>
      </c>
      <c r="CA28" s="12">
        <f>IF(Tabla2022[[#This Row],[ADICIÓN]]="NO",0,Tabla2022[[#This Row],[VALOR ADICIÓN 1]]+Tabla2022[[#This Row],[VALOR ADICIÓN 2]]+Tabla2022[[#This Row],[VALOR ADICIÓN 3]])</f>
        <v>0</v>
      </c>
      <c r="CB28" s="1"/>
      <c r="CC28" s="1"/>
      <c r="CD28" s="6">
        <f>IF(Tabla2022[[#This Row],[ADICIÓN]]="SI",Tabla2022[[#This Row],[PLAZO DE EJECUCIÓN DÍAS]]+Tabla2022[[#This Row],[DÍAS PRORROGA 1]]+Tabla2022[[#This Row],[DÍAS PRORROGA  2]]+Tabla2022[[#This Row],[DÍAS PRORROGA 3]],Tabla2022[[#This Row],[FECHA DE TERMINACIÓN INICIAL]])+Tabla2022[[#This Row],[TOTAL DÍAS SUSPENDIDOS]]</f>
        <v>44912</v>
      </c>
      <c r="CE28" s="12">
        <f>IF(Tabla2022[[#This Row],[ADICIÓN]]="SI",Tabla2022[[#This Row],[VALOR INICIAL DEL CONTRATO]]+Tabla2022[[#This Row],[VALOR ADICIONES ]],Tabla2022[[#This Row],[VALOR INICIAL DEL CONTRATO]])</f>
        <v>95700000</v>
      </c>
      <c r="CF28" s="8"/>
      <c r="CG28" s="8"/>
      <c r="CH28" s="5"/>
      <c r="CI28" s="15" t="s">
        <v>382</v>
      </c>
      <c r="CJ28" s="1">
        <v>57</v>
      </c>
      <c r="CK28" s="8" t="s">
        <v>118</v>
      </c>
      <c r="CL28" s="8" t="s">
        <v>119</v>
      </c>
      <c r="CM28" s="1">
        <v>1696</v>
      </c>
    </row>
    <row r="29" spans="1:91" ht="88.5" customHeight="1" x14ac:dyDescent="0.45">
      <c r="A29" s="1">
        <v>2022</v>
      </c>
      <c r="B29" s="1">
        <v>28</v>
      </c>
      <c r="C29" s="1" t="s">
        <v>91</v>
      </c>
      <c r="D29" s="1" t="str">
        <f>IF(Tabla2022[[#This Row],[FECHA DE TERMINACIÓN FINAL]]=0,"PENDIENTE FECHA",IF(Tabla2022[[#This Row],[FECHA DE TERMINACIÓN FINAL]]&lt;15,"PRÓXIMO A VENCER",IF(Tabla2022[[#This Row],[FECHA DE TERMINACIÓN FINAL]]&gt;30,"VIGENTE",IF(Tabla2022[[#This Row],[FECHA DE TERMINACIÓN FINAL]]&lt;0,"VENCIDO"))))</f>
        <v>VIGENTE</v>
      </c>
      <c r="E29" s="1">
        <v>66920</v>
      </c>
      <c r="F29" s="1" t="s">
        <v>383</v>
      </c>
      <c r="G29" s="1" t="s">
        <v>384</v>
      </c>
      <c r="H29" s="5" t="s">
        <v>385</v>
      </c>
      <c r="I29" s="1" t="s">
        <v>123</v>
      </c>
      <c r="J29" s="1">
        <v>35</v>
      </c>
      <c r="K29" s="6">
        <v>44572</v>
      </c>
      <c r="L29" s="1">
        <v>27</v>
      </c>
      <c r="M29" s="7">
        <v>44579</v>
      </c>
      <c r="N29" s="8" t="s">
        <v>96</v>
      </c>
      <c r="O29" s="1" t="s">
        <v>97</v>
      </c>
      <c r="P29" s="1" t="s">
        <v>98</v>
      </c>
      <c r="Q29" s="1">
        <v>1</v>
      </c>
      <c r="R29" s="9" t="s">
        <v>386</v>
      </c>
      <c r="S29" s="9" t="s">
        <v>386</v>
      </c>
      <c r="T29" s="1" t="s">
        <v>101</v>
      </c>
      <c r="U29" s="1" t="s">
        <v>387</v>
      </c>
      <c r="V29" s="1" t="s">
        <v>103</v>
      </c>
      <c r="W29" s="8" t="s">
        <v>104</v>
      </c>
      <c r="X29" s="8" t="s">
        <v>105</v>
      </c>
      <c r="Y29" s="1" t="s">
        <v>127</v>
      </c>
      <c r="Z29" s="1" t="s">
        <v>299</v>
      </c>
      <c r="AA29" s="1" t="s">
        <v>101</v>
      </c>
      <c r="AB29" s="1" t="s">
        <v>108</v>
      </c>
      <c r="AC29" s="1">
        <v>52558577</v>
      </c>
      <c r="AD29" s="1">
        <v>2</v>
      </c>
      <c r="AE29" s="1" t="str">
        <f>IF(Tabla2022[[#This Row],[CONTRATISTA CONJUNTO]]="NO"," - ")</f>
        <v xml:space="preserve"> - </v>
      </c>
      <c r="AF29" s="1" t="str">
        <f>IF(Tabla2022[[#This Row],[CONTRATISTA CONJUNTO]]="NO"," - ")</f>
        <v xml:space="preserve"> - </v>
      </c>
      <c r="AG29" s="1" t="str">
        <f>IF(Tabla2022[[#This Row],[CONTRATISTA CONJUNTO]]="NO"," - ")</f>
        <v xml:space="preserve"> - </v>
      </c>
      <c r="AH29" s="6">
        <v>26697</v>
      </c>
      <c r="AI29" s="8" t="s">
        <v>388</v>
      </c>
      <c r="AJ29" s="1">
        <v>8756809</v>
      </c>
      <c r="AK29" s="1" t="s">
        <v>389</v>
      </c>
      <c r="AL29" s="1" t="s">
        <v>298</v>
      </c>
      <c r="AM29" s="1">
        <v>1019076465</v>
      </c>
      <c r="AN29" s="1">
        <v>8</v>
      </c>
      <c r="AO29" s="1"/>
      <c r="AP29" s="1"/>
      <c r="AQ29" s="1" t="s">
        <v>113</v>
      </c>
      <c r="AR29" s="1" t="s">
        <v>114</v>
      </c>
      <c r="AS29" s="6">
        <v>44578</v>
      </c>
      <c r="AT29" s="1" t="s">
        <v>344</v>
      </c>
      <c r="AU29" s="6">
        <v>44578</v>
      </c>
      <c r="AV29" s="6">
        <v>44578</v>
      </c>
      <c r="AW29" s="12">
        <v>44000000</v>
      </c>
      <c r="AX29" s="13">
        <v>44579</v>
      </c>
      <c r="AY29" s="6">
        <v>44912</v>
      </c>
      <c r="AZ29" s="14">
        <v>44912.999305555553</v>
      </c>
      <c r="BA29" s="1">
        <f>Tabla2022[[#This Row],[FECHA DE TERMINACIÓN INICIAL]]-Tabla2022[[#This Row],[FECHA ACTA DE INICIO]]</f>
        <v>333</v>
      </c>
      <c r="BB29" s="1">
        <f t="shared" si="0"/>
        <v>11</v>
      </c>
      <c r="BC29" s="12">
        <f>IF(Tabla2022[[#This Row],[PLAZO DE EJECUCIÓN MESES ]]&gt;0,Tabla2022[[#This Row],[VALOR INICIAL DEL CONTRATO]]/Tabla2022[[#This Row],[PLAZO DE EJECUCIÓN MESES ]]," 0 ")</f>
        <v>4000000</v>
      </c>
      <c r="BD29" s="1" t="s">
        <v>101</v>
      </c>
      <c r="BE29" s="12">
        <f>IF(Tabla2022[[#This Row],[ANTICIPOS]]="NO",0," - ")</f>
        <v>0</v>
      </c>
      <c r="BF29" s="1" t="s">
        <v>101</v>
      </c>
      <c r="BG29" s="1"/>
      <c r="BH29" s="1"/>
      <c r="BI29" s="1"/>
      <c r="BJ29" s="1"/>
      <c r="BK29" s="1"/>
      <c r="BL29" s="1"/>
      <c r="BM29" s="1"/>
      <c r="BN29" s="1"/>
      <c r="BO29" s="1"/>
      <c r="BP29" s="1"/>
      <c r="BQ29" s="1"/>
      <c r="BR29" s="1"/>
      <c r="BS29" s="1"/>
      <c r="BT29" s="1"/>
      <c r="BU29" s="1"/>
      <c r="BV29" s="1"/>
      <c r="BW29" s="1"/>
      <c r="BX29" s="1"/>
      <c r="BY29" s="1"/>
      <c r="BZ29" s="1">
        <f>Tabla2022[[#This Row],[DÍAS PRORROGA 1]]+Tabla2022[[#This Row],[DÍAS PRORROGA  2]]+Tabla2022[[#This Row],[DÍAS PRORROGA 3]]</f>
        <v>0</v>
      </c>
      <c r="CA29" s="12">
        <f>IF(Tabla2022[[#This Row],[ADICIÓN]]="NO",0,Tabla2022[[#This Row],[VALOR ADICIÓN 1]]+Tabla2022[[#This Row],[VALOR ADICIÓN 2]]+Tabla2022[[#This Row],[VALOR ADICIÓN 3]])</f>
        <v>0</v>
      </c>
      <c r="CB29" s="1"/>
      <c r="CC29" s="1"/>
      <c r="CD29" s="6">
        <f>IF(Tabla2022[[#This Row],[ADICIÓN]]="SI",Tabla2022[[#This Row],[PLAZO DE EJECUCIÓN DÍAS]]+Tabla2022[[#This Row],[DÍAS PRORROGA 1]]+Tabla2022[[#This Row],[DÍAS PRORROGA  2]]+Tabla2022[[#This Row],[DÍAS PRORROGA 3]],Tabla2022[[#This Row],[FECHA DE TERMINACIÓN INICIAL]])+Tabla2022[[#This Row],[TOTAL DÍAS SUSPENDIDOS]]</f>
        <v>44912</v>
      </c>
      <c r="CE29" s="12">
        <f>IF(Tabla2022[[#This Row],[ADICIÓN]]="SI",Tabla2022[[#This Row],[VALOR INICIAL DEL CONTRATO]]+Tabla2022[[#This Row],[VALOR ADICIONES ]],Tabla2022[[#This Row],[VALOR INICIAL DEL CONTRATO]])</f>
        <v>44000000</v>
      </c>
      <c r="CF29" s="8"/>
      <c r="CG29" s="8"/>
      <c r="CH29" s="5" t="s">
        <v>390</v>
      </c>
      <c r="CI29" s="15" t="s">
        <v>391</v>
      </c>
      <c r="CJ29" s="1">
        <v>57</v>
      </c>
      <c r="CK29" s="8" t="s">
        <v>118</v>
      </c>
      <c r="CL29" s="8" t="s">
        <v>119</v>
      </c>
      <c r="CM29" s="1">
        <v>1696</v>
      </c>
    </row>
    <row r="30" spans="1:91" ht="63.75" x14ac:dyDescent="0.45">
      <c r="A30" s="1">
        <v>2022</v>
      </c>
      <c r="B30" s="1">
        <v>29</v>
      </c>
      <c r="C30" s="1" t="s">
        <v>91</v>
      </c>
      <c r="D30" s="1" t="str">
        <f>IF(Tabla2022[[#This Row],[FECHA DE TERMINACIÓN FINAL]]=0,"PENDIENTE FECHA",IF(Tabla2022[[#This Row],[FECHA DE TERMINACIÓN FINAL]]&lt;15,"PRÓXIMO A VENCER",IF(Tabla2022[[#This Row],[FECHA DE TERMINACIÓN FINAL]]&gt;30,"VIGENTE",IF(Tabla2022[[#This Row],[FECHA DE TERMINACIÓN FINAL]]&lt;0,"VENCIDO"))))</f>
        <v>VIGENTE</v>
      </c>
      <c r="E30" s="1">
        <v>67534</v>
      </c>
      <c r="F30" s="1" t="s">
        <v>392</v>
      </c>
      <c r="G30" s="1" t="s">
        <v>393</v>
      </c>
      <c r="H30" s="5" t="s">
        <v>394</v>
      </c>
      <c r="I30" s="1" t="s">
        <v>200</v>
      </c>
      <c r="J30" s="1">
        <v>22</v>
      </c>
      <c r="K30" s="6">
        <v>44572</v>
      </c>
      <c r="L30" s="1">
        <v>30</v>
      </c>
      <c r="M30" s="7">
        <v>44579</v>
      </c>
      <c r="N30" s="8" t="s">
        <v>96</v>
      </c>
      <c r="O30" s="1" t="s">
        <v>97</v>
      </c>
      <c r="P30" s="1" t="s">
        <v>98</v>
      </c>
      <c r="Q30" s="1">
        <v>1</v>
      </c>
      <c r="R30" s="9" t="s">
        <v>395</v>
      </c>
      <c r="S30" s="10" t="s">
        <v>395</v>
      </c>
      <c r="T30" s="1" t="s">
        <v>101</v>
      </c>
      <c r="U30" s="1" t="s">
        <v>161</v>
      </c>
      <c r="V30" s="1" t="s">
        <v>103</v>
      </c>
      <c r="W30" s="8" t="s">
        <v>104</v>
      </c>
      <c r="X30" s="8" t="s">
        <v>105</v>
      </c>
      <c r="Y30" s="1" t="s">
        <v>106</v>
      </c>
      <c r="Z30" s="1" t="s">
        <v>252</v>
      </c>
      <c r="AA30" s="1" t="s">
        <v>101</v>
      </c>
      <c r="AB30" s="1" t="s">
        <v>108</v>
      </c>
      <c r="AC30" s="1">
        <v>79625519</v>
      </c>
      <c r="AD30" s="1">
        <v>0</v>
      </c>
      <c r="AE30" s="1" t="str">
        <f>IF(Tabla2022[[#This Row],[CONTRATISTA CONJUNTO]]="NO"," - ")</f>
        <v xml:space="preserve"> - </v>
      </c>
      <c r="AF30" s="1" t="str">
        <f>IF(Tabla2022[[#This Row],[CONTRATISTA CONJUNTO]]="NO"," - ")</f>
        <v xml:space="preserve"> - </v>
      </c>
      <c r="AG30" s="1" t="str">
        <f>IF(Tabla2022[[#This Row],[CONTRATISTA CONJUNTO]]="NO"," - ")</f>
        <v xml:space="preserve"> - </v>
      </c>
      <c r="AH30" s="6">
        <v>26500</v>
      </c>
      <c r="AI30" s="8" t="s">
        <v>396</v>
      </c>
      <c r="AJ30" s="1">
        <v>3107854961</v>
      </c>
      <c r="AK30" s="1" t="s">
        <v>397</v>
      </c>
      <c r="AL30" s="1" t="s">
        <v>111</v>
      </c>
      <c r="AM30" s="1">
        <v>1014225583</v>
      </c>
      <c r="AN30" s="1">
        <v>0</v>
      </c>
      <c r="AO30" s="1" t="s">
        <v>112</v>
      </c>
      <c r="AP30" s="6">
        <v>44699</v>
      </c>
      <c r="AQ30" s="1" t="s">
        <v>113</v>
      </c>
      <c r="AR30" s="1" t="s">
        <v>114</v>
      </c>
      <c r="AS30" s="6">
        <v>44574</v>
      </c>
      <c r="AT30" s="1" t="s">
        <v>344</v>
      </c>
      <c r="AU30" s="6">
        <v>44578</v>
      </c>
      <c r="AV30" s="6">
        <v>44578</v>
      </c>
      <c r="AW30" s="12">
        <v>88000000</v>
      </c>
      <c r="AX30" s="13">
        <v>44579</v>
      </c>
      <c r="AY30" s="6">
        <v>44912</v>
      </c>
      <c r="AZ30" s="14">
        <v>44912.999305555553</v>
      </c>
      <c r="BA30" s="1">
        <f>Tabla2022[[#This Row],[FECHA DE TERMINACIÓN INICIAL]]-Tabla2022[[#This Row],[FECHA ACTA DE INICIO]]</f>
        <v>333</v>
      </c>
      <c r="BB30" s="1">
        <f t="shared" si="0"/>
        <v>11</v>
      </c>
      <c r="BC30" s="12">
        <f>IF(Tabla2022[[#This Row],[PLAZO DE EJECUCIÓN MESES ]]&gt;0,Tabla2022[[#This Row],[VALOR INICIAL DEL CONTRATO]]/Tabla2022[[#This Row],[PLAZO DE EJECUCIÓN MESES ]]," 0 ")</f>
        <v>8000000</v>
      </c>
      <c r="BD30" s="1" t="s">
        <v>101</v>
      </c>
      <c r="BE30" s="12">
        <f>IF(Tabla2022[[#This Row],[ANTICIPOS]]="NO",0," - ")</f>
        <v>0</v>
      </c>
      <c r="BF30" s="1" t="s">
        <v>101</v>
      </c>
      <c r="BG30" s="1"/>
      <c r="BH30" s="1"/>
      <c r="BI30" s="1"/>
      <c r="BJ30" s="1"/>
      <c r="BK30" s="1"/>
      <c r="BL30" s="1"/>
      <c r="BM30" s="1"/>
      <c r="BN30" s="1"/>
      <c r="BO30" s="1"/>
      <c r="BP30" s="1"/>
      <c r="BQ30" s="1"/>
      <c r="BR30" s="1"/>
      <c r="BS30" s="1"/>
      <c r="BT30" s="1"/>
      <c r="BU30" s="1"/>
      <c r="BV30" s="1"/>
      <c r="BW30" s="1"/>
      <c r="BX30" s="1"/>
      <c r="BY30" s="1"/>
      <c r="BZ30" s="1">
        <f>Tabla2022[[#This Row],[DÍAS PRORROGA 1]]+Tabla2022[[#This Row],[DÍAS PRORROGA  2]]+Tabla2022[[#This Row],[DÍAS PRORROGA 3]]</f>
        <v>0</v>
      </c>
      <c r="CA30" s="12">
        <f>IF(Tabla2022[[#This Row],[ADICIÓN]]="NO",0,Tabla2022[[#This Row],[VALOR ADICIÓN 1]]+Tabla2022[[#This Row],[VALOR ADICIÓN 2]]+Tabla2022[[#This Row],[VALOR ADICIÓN 3]])</f>
        <v>0</v>
      </c>
      <c r="CB30" s="1"/>
      <c r="CC30" s="1"/>
      <c r="CD30" s="6">
        <f>IF(Tabla2022[[#This Row],[ADICIÓN]]="SI",Tabla2022[[#This Row],[PLAZO DE EJECUCIÓN DÍAS]]+Tabla2022[[#This Row],[DÍAS PRORROGA 1]]+Tabla2022[[#This Row],[DÍAS PRORROGA  2]]+Tabla2022[[#This Row],[DÍAS PRORROGA 3]],Tabla2022[[#This Row],[FECHA DE TERMINACIÓN INICIAL]])+Tabla2022[[#This Row],[TOTAL DÍAS SUSPENDIDOS]]</f>
        <v>44912</v>
      </c>
      <c r="CE30" s="12">
        <f>IF(Tabla2022[[#This Row],[ADICIÓN]]="SI",Tabla2022[[#This Row],[VALOR INICIAL DEL CONTRATO]]+Tabla2022[[#This Row],[VALOR ADICIONES ]],Tabla2022[[#This Row],[VALOR INICIAL DEL CONTRATO]])</f>
        <v>88000000</v>
      </c>
      <c r="CF30" s="8"/>
      <c r="CG30" s="8"/>
      <c r="CH30" s="5"/>
      <c r="CI30" s="15" t="s">
        <v>398</v>
      </c>
      <c r="CJ30" s="1">
        <v>57</v>
      </c>
      <c r="CK30" s="8" t="s">
        <v>118</v>
      </c>
      <c r="CL30" s="8" t="s">
        <v>119</v>
      </c>
      <c r="CM30" s="1">
        <v>1696</v>
      </c>
    </row>
    <row r="31" spans="1:91" ht="63.75" x14ac:dyDescent="0.45">
      <c r="A31" s="1">
        <v>2022</v>
      </c>
      <c r="B31" s="1">
        <v>30</v>
      </c>
      <c r="C31" s="1" t="s">
        <v>91</v>
      </c>
      <c r="D31" s="1" t="str">
        <f>IF(Tabla2022[[#This Row],[FECHA DE TERMINACIÓN FINAL]]=0,"PENDIENTE FECHA",IF(Tabla2022[[#This Row],[FECHA DE TERMINACIÓN FINAL]]&lt;15,"PRÓXIMO A VENCER",IF(Tabla2022[[#This Row],[FECHA DE TERMINACIÓN FINAL]]&gt;30,"VIGENTE",IF(Tabla2022[[#This Row],[FECHA DE TERMINACIÓN FINAL]]&lt;0,"VENCIDO"))))</f>
        <v>VIGENTE</v>
      </c>
      <c r="E31" s="1">
        <v>67235</v>
      </c>
      <c r="F31" s="1" t="s">
        <v>399</v>
      </c>
      <c r="G31" s="1" t="s">
        <v>400</v>
      </c>
      <c r="H31" s="5" t="s">
        <v>401</v>
      </c>
      <c r="I31" s="1" t="s">
        <v>200</v>
      </c>
      <c r="J31" s="1">
        <v>21</v>
      </c>
      <c r="K31" s="6">
        <v>44572</v>
      </c>
      <c r="L31" s="1">
        <v>55</v>
      </c>
      <c r="M31" s="7">
        <v>44582</v>
      </c>
      <c r="N31" s="8" t="s">
        <v>402</v>
      </c>
      <c r="O31" s="1" t="s">
        <v>97</v>
      </c>
      <c r="P31" s="1" t="s">
        <v>98</v>
      </c>
      <c r="Q31" s="1">
        <v>1</v>
      </c>
      <c r="R31" s="9" t="s">
        <v>403</v>
      </c>
      <c r="S31" s="10" t="s">
        <v>403</v>
      </c>
      <c r="T31" s="1" t="s">
        <v>101</v>
      </c>
      <c r="U31" s="1" t="s">
        <v>404</v>
      </c>
      <c r="V31" s="1" t="s">
        <v>103</v>
      </c>
      <c r="W31" s="8" t="s">
        <v>104</v>
      </c>
      <c r="X31" s="8" t="s">
        <v>105</v>
      </c>
      <c r="Y31" s="1" t="s">
        <v>106</v>
      </c>
      <c r="Z31" s="1" t="s">
        <v>405</v>
      </c>
      <c r="AA31" s="1" t="s">
        <v>101</v>
      </c>
      <c r="AB31" s="1" t="s">
        <v>108</v>
      </c>
      <c r="AC31" s="1">
        <v>79889352</v>
      </c>
      <c r="AD31" s="1">
        <v>0</v>
      </c>
      <c r="AE31" s="1" t="str">
        <f>IF(Tabla2022[[#This Row],[CONTRATISTA CONJUNTO]]="NO"," - ")</f>
        <v xml:space="preserve"> - </v>
      </c>
      <c r="AF31" s="1" t="str">
        <f>IF(Tabla2022[[#This Row],[CONTRATISTA CONJUNTO]]="NO"," - ")</f>
        <v xml:space="preserve"> - </v>
      </c>
      <c r="AG31" s="1" t="str">
        <f>IF(Tabla2022[[#This Row],[CONTRATISTA CONJUNTO]]="NO"," - ")</f>
        <v xml:space="preserve"> - </v>
      </c>
      <c r="AH31" s="6">
        <v>28842</v>
      </c>
      <c r="AI31" s="8" t="s">
        <v>406</v>
      </c>
      <c r="AJ31" s="1">
        <v>3012345091</v>
      </c>
      <c r="AK31" s="1" t="s">
        <v>407</v>
      </c>
      <c r="AL31" s="1" t="s">
        <v>408</v>
      </c>
      <c r="AM31" s="1">
        <v>80851526</v>
      </c>
      <c r="AN31" s="1">
        <v>4</v>
      </c>
      <c r="AO31" s="1"/>
      <c r="AP31" s="1"/>
      <c r="AQ31" s="1" t="s">
        <v>113</v>
      </c>
      <c r="AR31" s="1" t="s">
        <v>114</v>
      </c>
      <c r="AS31" s="6">
        <v>44575</v>
      </c>
      <c r="AT31" s="1" t="s">
        <v>344</v>
      </c>
      <c r="AU31" s="6">
        <v>44580</v>
      </c>
      <c r="AV31" s="6">
        <v>44581</v>
      </c>
      <c r="AW31" s="12">
        <v>66000000</v>
      </c>
      <c r="AX31" s="13">
        <v>44582</v>
      </c>
      <c r="AY31" s="6">
        <v>44915</v>
      </c>
      <c r="AZ31" s="14">
        <v>44915.999305555553</v>
      </c>
      <c r="BA31" s="1">
        <f>Tabla2022[[#This Row],[FECHA DE TERMINACIÓN INICIAL]]-Tabla2022[[#This Row],[FECHA ACTA DE INICIO]]</f>
        <v>333</v>
      </c>
      <c r="BB31" s="1">
        <f t="shared" si="0"/>
        <v>11</v>
      </c>
      <c r="BC31" s="12">
        <f>IF(Tabla2022[[#This Row],[PLAZO DE EJECUCIÓN MESES ]]&gt;0,Tabla2022[[#This Row],[VALOR INICIAL DEL CONTRATO]]/Tabla2022[[#This Row],[PLAZO DE EJECUCIÓN MESES ]]," 0 ")</f>
        <v>6000000</v>
      </c>
      <c r="BD31" s="1" t="s">
        <v>101</v>
      </c>
      <c r="BE31" s="12">
        <f>IF(Tabla2022[[#This Row],[ANTICIPOS]]="NO",0," - ")</f>
        <v>0</v>
      </c>
      <c r="BF31" s="1" t="s">
        <v>101</v>
      </c>
      <c r="BG31" s="1"/>
      <c r="BH31" s="1"/>
      <c r="BI31" s="1"/>
      <c r="BJ31" s="1"/>
      <c r="BK31" s="1"/>
      <c r="BL31" s="1"/>
      <c r="BM31" s="1"/>
      <c r="BN31" s="1"/>
      <c r="BO31" s="1"/>
      <c r="BP31" s="1"/>
      <c r="BQ31" s="1"/>
      <c r="BR31" s="1"/>
      <c r="BS31" s="1"/>
      <c r="BT31" s="1"/>
      <c r="BU31" s="1"/>
      <c r="BV31" s="1"/>
      <c r="BW31" s="1"/>
      <c r="BX31" s="1"/>
      <c r="BY31" s="1"/>
      <c r="BZ31" s="1">
        <f>Tabla2022[[#This Row],[DÍAS PRORROGA 1]]+Tabla2022[[#This Row],[DÍAS PRORROGA  2]]+Tabla2022[[#This Row],[DÍAS PRORROGA 3]]</f>
        <v>0</v>
      </c>
      <c r="CA31" s="12">
        <f>IF(Tabla2022[[#This Row],[ADICIÓN]]="NO",0,Tabla2022[[#This Row],[VALOR ADICIÓN 1]]+Tabla2022[[#This Row],[VALOR ADICIÓN 2]]+Tabla2022[[#This Row],[VALOR ADICIÓN 3]])</f>
        <v>0</v>
      </c>
      <c r="CB31" s="1"/>
      <c r="CC31" s="1"/>
      <c r="CD31" s="6">
        <f>IF(Tabla2022[[#This Row],[ADICIÓN]]="SI",Tabla2022[[#This Row],[PLAZO DE EJECUCIÓN DÍAS]]+Tabla2022[[#This Row],[DÍAS PRORROGA 1]]+Tabla2022[[#This Row],[DÍAS PRORROGA  2]]+Tabla2022[[#This Row],[DÍAS PRORROGA 3]],Tabla2022[[#This Row],[FECHA DE TERMINACIÓN INICIAL]])+Tabla2022[[#This Row],[TOTAL DÍAS SUSPENDIDOS]]</f>
        <v>44915</v>
      </c>
      <c r="CE31" s="12">
        <f>IF(Tabla2022[[#This Row],[ADICIÓN]]="SI",Tabla2022[[#This Row],[VALOR INICIAL DEL CONTRATO]]+Tabla2022[[#This Row],[VALOR ADICIONES ]],Tabla2022[[#This Row],[VALOR INICIAL DEL CONTRATO]])</f>
        <v>66000000</v>
      </c>
      <c r="CF31" s="8"/>
      <c r="CG31" s="8"/>
      <c r="CH31" s="5"/>
      <c r="CI31" s="15" t="s">
        <v>409</v>
      </c>
      <c r="CJ31" s="1">
        <v>54</v>
      </c>
      <c r="CK31" s="8" t="s">
        <v>410</v>
      </c>
      <c r="CL31" s="8" t="s">
        <v>411</v>
      </c>
      <c r="CM31" s="1">
        <v>1692</v>
      </c>
    </row>
    <row r="32" spans="1:91" ht="51" x14ac:dyDescent="0.45">
      <c r="A32" s="1">
        <v>2022</v>
      </c>
      <c r="B32" s="1">
        <v>31</v>
      </c>
      <c r="C32" s="1" t="s">
        <v>91</v>
      </c>
      <c r="D32" s="1" t="str">
        <f>IF(Tabla2022[[#This Row],[FECHA DE TERMINACIÓN FINAL]]=0,"PENDIENTE FECHA",IF(Tabla2022[[#This Row],[FECHA DE TERMINACIÓN FINAL]]&lt;15,"PRÓXIMO A VENCER",IF(Tabla2022[[#This Row],[FECHA DE TERMINACIÓN FINAL]]&gt;30,"VIGENTE",IF(Tabla2022[[#This Row],[FECHA DE TERMINACIÓN FINAL]]&lt;0,"VENCIDO"))))</f>
        <v>VIGENTE</v>
      </c>
      <c r="E32" s="1">
        <v>66634</v>
      </c>
      <c r="F32" s="1" t="s">
        <v>412</v>
      </c>
      <c r="G32" s="1" t="s">
        <v>413</v>
      </c>
      <c r="H32" s="5" t="s">
        <v>414</v>
      </c>
      <c r="I32" s="1" t="s">
        <v>176</v>
      </c>
      <c r="J32" s="1">
        <v>44</v>
      </c>
      <c r="K32" s="6">
        <v>44573</v>
      </c>
      <c r="L32" s="1">
        <v>31</v>
      </c>
      <c r="M32" s="7">
        <v>44579</v>
      </c>
      <c r="N32" s="8" t="s">
        <v>415</v>
      </c>
      <c r="O32" s="1" t="s">
        <v>97</v>
      </c>
      <c r="P32" s="1" t="s">
        <v>98</v>
      </c>
      <c r="Q32" s="1">
        <v>1</v>
      </c>
      <c r="R32" s="1" t="s">
        <v>278</v>
      </c>
      <c r="S32" s="10" t="s">
        <v>416</v>
      </c>
      <c r="T32" s="1" t="s">
        <v>101</v>
      </c>
      <c r="U32" s="1" t="s">
        <v>417</v>
      </c>
      <c r="V32" s="1" t="s">
        <v>103</v>
      </c>
      <c r="W32" s="8" t="s">
        <v>104</v>
      </c>
      <c r="X32" s="8" t="s">
        <v>105</v>
      </c>
      <c r="Y32" s="1" t="s">
        <v>106</v>
      </c>
      <c r="Z32" s="1" t="s">
        <v>180</v>
      </c>
      <c r="AA32" s="1" t="s">
        <v>101</v>
      </c>
      <c r="AB32" s="1" t="s">
        <v>108</v>
      </c>
      <c r="AC32" s="1">
        <v>9770381</v>
      </c>
      <c r="AD32" s="1">
        <v>7</v>
      </c>
      <c r="AE32" s="1" t="str">
        <f>IF(Tabla2022[[#This Row],[CONTRATISTA CONJUNTO]]="NO"," - ")</f>
        <v xml:space="preserve"> - </v>
      </c>
      <c r="AF32" s="1" t="str">
        <f>IF(Tabla2022[[#This Row],[CONTRATISTA CONJUNTO]]="NO"," - ")</f>
        <v xml:space="preserve"> - </v>
      </c>
      <c r="AG32" s="1" t="str">
        <f>IF(Tabla2022[[#This Row],[CONTRATISTA CONJUNTO]]="NO"," - ")</f>
        <v xml:space="preserve"> - </v>
      </c>
      <c r="AH32" s="6">
        <v>30960</v>
      </c>
      <c r="AI32" s="8" t="s">
        <v>418</v>
      </c>
      <c r="AJ32" s="1">
        <v>3115983550</v>
      </c>
      <c r="AK32" s="1" t="s">
        <v>419</v>
      </c>
      <c r="AL32" s="1" t="s">
        <v>183</v>
      </c>
      <c r="AM32" s="1">
        <v>1023861638</v>
      </c>
      <c r="AN32" s="1">
        <v>7</v>
      </c>
      <c r="AO32" s="1"/>
      <c r="AP32" s="1"/>
      <c r="AQ32" s="1" t="s">
        <v>113</v>
      </c>
      <c r="AR32" s="1" t="s">
        <v>114</v>
      </c>
      <c r="AS32" s="6">
        <v>44580</v>
      </c>
      <c r="AT32" s="1" t="s">
        <v>115</v>
      </c>
      <c r="AU32" s="6">
        <v>44578</v>
      </c>
      <c r="AV32" s="6">
        <v>44579</v>
      </c>
      <c r="AW32" s="12">
        <v>77000000</v>
      </c>
      <c r="AX32" s="13">
        <v>44579</v>
      </c>
      <c r="AY32" s="6">
        <v>44912</v>
      </c>
      <c r="AZ32" s="14">
        <v>44912.999305555553</v>
      </c>
      <c r="BA32" s="1">
        <f>Tabla2022[[#This Row],[FECHA DE TERMINACIÓN INICIAL]]-Tabla2022[[#This Row],[FECHA ACTA DE INICIO]]</f>
        <v>333</v>
      </c>
      <c r="BB32" s="1">
        <f t="shared" si="0"/>
        <v>11</v>
      </c>
      <c r="BC32" s="12">
        <f>IF(Tabla2022[[#This Row],[PLAZO DE EJECUCIÓN MESES ]]&gt;0,Tabla2022[[#This Row],[VALOR INICIAL DEL CONTRATO]]/Tabla2022[[#This Row],[PLAZO DE EJECUCIÓN MESES ]]," 0 ")</f>
        <v>7000000</v>
      </c>
      <c r="BD32" s="1" t="s">
        <v>101</v>
      </c>
      <c r="BE32" s="12">
        <f>IF(Tabla2022[[#This Row],[ANTICIPOS]]="NO",0," - ")</f>
        <v>0</v>
      </c>
      <c r="BF32" s="1" t="s">
        <v>101</v>
      </c>
      <c r="BG32" s="1"/>
      <c r="BH32" s="1"/>
      <c r="BI32" s="1"/>
      <c r="BJ32" s="1"/>
      <c r="BK32" s="1"/>
      <c r="BL32" s="1"/>
      <c r="BM32" s="1"/>
      <c r="BN32" s="1"/>
      <c r="BO32" s="1"/>
      <c r="BP32" s="1"/>
      <c r="BQ32" s="1"/>
      <c r="BR32" s="1"/>
      <c r="BS32" s="1"/>
      <c r="BT32" s="1"/>
      <c r="BU32" s="1"/>
      <c r="BV32" s="1"/>
      <c r="BW32" s="1"/>
      <c r="BX32" s="1"/>
      <c r="BY32" s="1"/>
      <c r="BZ32" s="1">
        <f>Tabla2022[[#This Row],[DÍAS PRORROGA 1]]+Tabla2022[[#This Row],[DÍAS PRORROGA  2]]+Tabla2022[[#This Row],[DÍAS PRORROGA 3]]</f>
        <v>0</v>
      </c>
      <c r="CA32" s="12">
        <f>IF(Tabla2022[[#This Row],[ADICIÓN]]="NO",0,Tabla2022[[#This Row],[VALOR ADICIÓN 1]]+Tabla2022[[#This Row],[VALOR ADICIÓN 2]]+Tabla2022[[#This Row],[VALOR ADICIÓN 3]])</f>
        <v>0</v>
      </c>
      <c r="CB32" s="1"/>
      <c r="CC32" s="1"/>
      <c r="CD32" s="6">
        <f>IF(Tabla2022[[#This Row],[ADICIÓN]]="SI",Tabla2022[[#This Row],[PLAZO DE EJECUCIÓN DÍAS]]+Tabla2022[[#This Row],[DÍAS PRORROGA 1]]+Tabla2022[[#This Row],[DÍAS PRORROGA  2]]+Tabla2022[[#This Row],[DÍAS PRORROGA 3]],Tabla2022[[#This Row],[FECHA DE TERMINACIÓN INICIAL]])+Tabla2022[[#This Row],[TOTAL DÍAS SUSPENDIDOS]]</f>
        <v>44912</v>
      </c>
      <c r="CE32" s="12">
        <f>IF(Tabla2022[[#This Row],[ADICIÓN]]="SI",Tabla2022[[#This Row],[VALOR INICIAL DEL CONTRATO]]+Tabla2022[[#This Row],[VALOR ADICIONES ]],Tabla2022[[#This Row],[VALOR INICIAL DEL CONTRATO]])</f>
        <v>77000000</v>
      </c>
      <c r="CF32" s="8"/>
      <c r="CG32" s="8"/>
      <c r="CH32" s="5"/>
      <c r="CI32" s="15" t="s">
        <v>420</v>
      </c>
      <c r="CJ32" s="1">
        <v>18</v>
      </c>
      <c r="CK32" s="8" t="s">
        <v>421</v>
      </c>
      <c r="CL32" s="8" t="s">
        <v>347</v>
      </c>
      <c r="CM32" s="1">
        <v>1587</v>
      </c>
    </row>
    <row r="33" spans="1:91" ht="76.5" x14ac:dyDescent="0.45">
      <c r="A33" s="1">
        <v>2022</v>
      </c>
      <c r="B33" s="1">
        <v>32</v>
      </c>
      <c r="C33" s="1" t="s">
        <v>91</v>
      </c>
      <c r="D33" s="1" t="str">
        <f>IF(Tabla2022[[#This Row],[FECHA DE TERMINACIÓN FINAL]]=0,"PENDIENTE FECHA",IF(Tabla2022[[#This Row],[FECHA DE TERMINACIÓN FINAL]]&lt;15,"PRÓXIMO A VENCER",IF(Tabla2022[[#This Row],[FECHA DE TERMINACIÓN FINAL]]&gt;30,"VIGENTE",IF(Tabla2022[[#This Row],[FECHA DE TERMINACIÓN FINAL]]&lt;0,"VENCIDO"))))</f>
        <v>VIGENTE</v>
      </c>
      <c r="E33" s="1">
        <v>66706</v>
      </c>
      <c r="F33" s="1" t="s">
        <v>422</v>
      </c>
      <c r="G33" s="1" t="s">
        <v>423</v>
      </c>
      <c r="H33" s="5" t="s">
        <v>424</v>
      </c>
      <c r="I33" s="1" t="s">
        <v>176</v>
      </c>
      <c r="J33" s="1">
        <v>55</v>
      </c>
      <c r="K33" s="6">
        <v>44573</v>
      </c>
      <c r="L33" s="1">
        <v>36</v>
      </c>
      <c r="M33" s="7">
        <v>44580</v>
      </c>
      <c r="N33" s="8" t="s">
        <v>425</v>
      </c>
      <c r="O33" s="1" t="s">
        <v>97</v>
      </c>
      <c r="P33" s="1" t="s">
        <v>98</v>
      </c>
      <c r="Q33" s="1">
        <v>1</v>
      </c>
      <c r="R33" s="1" t="s">
        <v>278</v>
      </c>
      <c r="S33" s="10" t="s">
        <v>426</v>
      </c>
      <c r="T33" s="1" t="s">
        <v>101</v>
      </c>
      <c r="U33" s="1" t="s">
        <v>427</v>
      </c>
      <c r="V33" s="1" t="s">
        <v>103</v>
      </c>
      <c r="W33" s="8" t="s">
        <v>104</v>
      </c>
      <c r="X33" s="8" t="s">
        <v>105</v>
      </c>
      <c r="Y33" s="1" t="s">
        <v>106</v>
      </c>
      <c r="Z33" s="1" t="s">
        <v>180</v>
      </c>
      <c r="AA33" s="1" t="s">
        <v>101</v>
      </c>
      <c r="AB33" s="1" t="s">
        <v>108</v>
      </c>
      <c r="AC33" s="1">
        <v>80727859</v>
      </c>
      <c r="AD33" s="1">
        <v>1</v>
      </c>
      <c r="AE33" s="1" t="str">
        <f>IF(Tabla2022[[#This Row],[CONTRATISTA CONJUNTO]]="NO"," - ")</f>
        <v xml:space="preserve"> - </v>
      </c>
      <c r="AF33" s="1" t="str">
        <f>IF(Tabla2022[[#This Row],[CONTRATISTA CONJUNTO]]="NO"," - ")</f>
        <v xml:space="preserve"> - </v>
      </c>
      <c r="AG33" s="1" t="str">
        <f>IF(Tabla2022[[#This Row],[CONTRATISTA CONJUNTO]]="NO"," - ")</f>
        <v xml:space="preserve"> - </v>
      </c>
      <c r="AH33" s="6">
        <v>30190</v>
      </c>
      <c r="AI33" s="8" t="s">
        <v>428</v>
      </c>
      <c r="AJ33" s="1">
        <v>3142694821</v>
      </c>
      <c r="AK33" s="1" t="s">
        <v>429</v>
      </c>
      <c r="AL33" s="1" t="s">
        <v>183</v>
      </c>
      <c r="AM33" s="1">
        <v>1023861638</v>
      </c>
      <c r="AN33" s="1">
        <v>7</v>
      </c>
      <c r="AO33" s="1"/>
      <c r="AP33" s="1"/>
      <c r="AQ33" s="1" t="s">
        <v>113</v>
      </c>
      <c r="AR33" s="1" t="s">
        <v>114</v>
      </c>
      <c r="AS33" s="6">
        <v>44579</v>
      </c>
      <c r="AT33" s="1" t="s">
        <v>115</v>
      </c>
      <c r="AU33" s="6">
        <v>44579</v>
      </c>
      <c r="AV33" s="6">
        <v>44579</v>
      </c>
      <c r="AW33" s="12">
        <v>74800000</v>
      </c>
      <c r="AX33" s="13">
        <v>44580</v>
      </c>
      <c r="AY33" s="6">
        <v>44913</v>
      </c>
      <c r="AZ33" s="14">
        <v>44913.999305555553</v>
      </c>
      <c r="BA33" s="1">
        <f>Tabla2022[[#This Row],[FECHA DE TERMINACIÓN INICIAL]]-Tabla2022[[#This Row],[FECHA ACTA DE INICIO]]</f>
        <v>333</v>
      </c>
      <c r="BB33" s="1">
        <f t="shared" si="0"/>
        <v>11</v>
      </c>
      <c r="BC33" s="12">
        <f>IF(Tabla2022[[#This Row],[PLAZO DE EJECUCIÓN MESES ]]&gt;0,Tabla2022[[#This Row],[VALOR INICIAL DEL CONTRATO]]/Tabla2022[[#This Row],[PLAZO DE EJECUCIÓN MESES ]]," 0 ")</f>
        <v>6800000</v>
      </c>
      <c r="BD33" s="1" t="s">
        <v>101</v>
      </c>
      <c r="BE33" s="12">
        <f>IF(Tabla2022[[#This Row],[ANTICIPOS]]="NO",0," - ")</f>
        <v>0</v>
      </c>
      <c r="BF33" s="1" t="s">
        <v>101</v>
      </c>
      <c r="BG33" s="1"/>
      <c r="BH33" s="1"/>
      <c r="BI33" s="1"/>
      <c r="BJ33" s="1"/>
      <c r="BK33" s="1"/>
      <c r="BL33" s="1"/>
      <c r="BM33" s="1"/>
      <c r="BN33" s="1"/>
      <c r="BO33" s="1"/>
      <c r="BP33" s="1"/>
      <c r="BQ33" s="1"/>
      <c r="BR33" s="1"/>
      <c r="BS33" s="1"/>
      <c r="BT33" s="1"/>
      <c r="BU33" s="1"/>
      <c r="BV33" s="1"/>
      <c r="BW33" s="1"/>
      <c r="BX33" s="1"/>
      <c r="BY33" s="1"/>
      <c r="BZ33" s="1">
        <f>Tabla2022[[#This Row],[DÍAS PRORROGA 1]]+Tabla2022[[#This Row],[DÍAS PRORROGA  2]]+Tabla2022[[#This Row],[DÍAS PRORROGA 3]]</f>
        <v>0</v>
      </c>
      <c r="CA33" s="12">
        <f>IF(Tabla2022[[#This Row],[ADICIÓN]]="NO",0,Tabla2022[[#This Row],[VALOR ADICIÓN 1]]+Tabla2022[[#This Row],[VALOR ADICIÓN 2]]+Tabla2022[[#This Row],[VALOR ADICIÓN 3]])</f>
        <v>0</v>
      </c>
      <c r="CB33" s="1"/>
      <c r="CC33" s="1"/>
      <c r="CD33" s="6">
        <f>IF(Tabla2022[[#This Row],[ADICIÓN]]="SI",Tabla2022[[#This Row],[PLAZO DE EJECUCIÓN DÍAS]]+Tabla2022[[#This Row],[DÍAS PRORROGA 1]]+Tabla2022[[#This Row],[DÍAS PRORROGA  2]]+Tabla2022[[#This Row],[DÍAS PRORROGA 3]],Tabla2022[[#This Row],[FECHA DE TERMINACIÓN INICIAL]])+Tabla2022[[#This Row],[TOTAL DÍAS SUSPENDIDOS]]</f>
        <v>44913</v>
      </c>
      <c r="CE33" s="12">
        <f>IF(Tabla2022[[#This Row],[ADICIÓN]]="SI",Tabla2022[[#This Row],[VALOR INICIAL DEL CONTRATO]]+Tabla2022[[#This Row],[VALOR ADICIONES ]],Tabla2022[[#This Row],[VALOR INICIAL DEL CONTRATO]])</f>
        <v>74800000</v>
      </c>
      <c r="CF33" s="8"/>
      <c r="CG33" s="8"/>
      <c r="CH33" s="5"/>
      <c r="CI33" s="15" t="s">
        <v>430</v>
      </c>
      <c r="CJ33" s="1">
        <v>39</v>
      </c>
      <c r="CK33" s="8" t="s">
        <v>431</v>
      </c>
      <c r="CL33" s="8" t="s">
        <v>432</v>
      </c>
      <c r="CM33" s="1">
        <v>1672</v>
      </c>
    </row>
    <row r="34" spans="1:91" ht="51" x14ac:dyDescent="0.45">
      <c r="A34" s="1">
        <v>2022</v>
      </c>
      <c r="B34" s="1">
        <v>33</v>
      </c>
      <c r="C34" s="1" t="s">
        <v>91</v>
      </c>
      <c r="D34" s="1" t="str">
        <f>IF(Tabla2022[[#This Row],[FECHA DE TERMINACIÓN FINAL]]=0,"PENDIENTE FECHA",IF(Tabla2022[[#This Row],[FECHA DE TERMINACIÓN FINAL]]&lt;15,"PRÓXIMO A VENCER",IF(Tabla2022[[#This Row],[FECHA DE TERMINACIÓN FINAL]]&gt;30,"VIGENTE",IF(Tabla2022[[#This Row],[FECHA DE TERMINACIÓN FINAL]]&lt;0,"VENCIDO"))))</f>
        <v>VIGENTE</v>
      </c>
      <c r="E34" s="1">
        <v>68576</v>
      </c>
      <c r="F34" s="1" t="s">
        <v>433</v>
      </c>
      <c r="G34" s="1" t="s">
        <v>434</v>
      </c>
      <c r="H34" s="5" t="s">
        <v>435</v>
      </c>
      <c r="I34" s="1" t="s">
        <v>176</v>
      </c>
      <c r="J34" s="1">
        <v>66</v>
      </c>
      <c r="K34" s="6">
        <v>44573</v>
      </c>
      <c r="L34" s="1">
        <v>33</v>
      </c>
      <c r="M34" s="7">
        <v>44580</v>
      </c>
      <c r="N34" s="8" t="s">
        <v>96</v>
      </c>
      <c r="O34" s="1" t="s">
        <v>97</v>
      </c>
      <c r="P34" s="1" t="s">
        <v>98</v>
      </c>
      <c r="Q34" s="1">
        <v>1</v>
      </c>
      <c r="R34" s="1" t="s">
        <v>278</v>
      </c>
      <c r="S34" s="10" t="s">
        <v>436</v>
      </c>
      <c r="T34" s="1" t="s">
        <v>101</v>
      </c>
      <c r="U34" s="1" t="s">
        <v>437</v>
      </c>
      <c r="V34" s="1" t="s">
        <v>103</v>
      </c>
      <c r="W34" s="8" t="s">
        <v>104</v>
      </c>
      <c r="X34" s="8" t="s">
        <v>105</v>
      </c>
      <c r="Y34" s="1" t="s">
        <v>127</v>
      </c>
      <c r="Z34" s="1" t="s">
        <v>438</v>
      </c>
      <c r="AA34" s="1" t="s">
        <v>101</v>
      </c>
      <c r="AB34" s="1" t="s">
        <v>108</v>
      </c>
      <c r="AC34" s="1">
        <v>52516975</v>
      </c>
      <c r="AD34" s="1">
        <v>0</v>
      </c>
      <c r="AE34" s="1" t="str">
        <f>IF(Tabla2022[[#This Row],[CONTRATISTA CONJUNTO]]="NO"," - ")</f>
        <v xml:space="preserve"> - </v>
      </c>
      <c r="AF34" s="1" t="str">
        <f>IF(Tabla2022[[#This Row],[CONTRATISTA CONJUNTO]]="NO"," - ")</f>
        <v xml:space="preserve"> - </v>
      </c>
      <c r="AG34" s="1" t="str">
        <f>IF(Tabla2022[[#This Row],[CONTRATISTA CONJUNTO]]="NO"," - ")</f>
        <v xml:space="preserve"> - </v>
      </c>
      <c r="AH34" s="6">
        <v>29596</v>
      </c>
      <c r="AI34" s="8" t="s">
        <v>439</v>
      </c>
      <c r="AJ34" s="1">
        <v>3002996162</v>
      </c>
      <c r="AK34" s="1" t="s">
        <v>440</v>
      </c>
      <c r="AL34" s="1" t="s">
        <v>441</v>
      </c>
      <c r="AM34" s="1">
        <v>52211430</v>
      </c>
      <c r="AN34" s="1">
        <v>9</v>
      </c>
      <c r="AO34" s="1"/>
      <c r="AP34" s="1"/>
      <c r="AQ34" s="1" t="s">
        <v>113</v>
      </c>
      <c r="AR34" s="1" t="s">
        <v>114</v>
      </c>
      <c r="AS34" s="6">
        <v>44579</v>
      </c>
      <c r="AT34" s="1" t="s">
        <v>115</v>
      </c>
      <c r="AU34" s="6">
        <v>44579</v>
      </c>
      <c r="AV34" s="6">
        <v>44579</v>
      </c>
      <c r="AW34" s="12">
        <v>66000000</v>
      </c>
      <c r="AX34" s="13">
        <v>44580</v>
      </c>
      <c r="AY34" s="6">
        <v>44913</v>
      </c>
      <c r="AZ34" s="14">
        <v>44913.999305555553</v>
      </c>
      <c r="BA34" s="1">
        <f>Tabla2022[[#This Row],[FECHA DE TERMINACIÓN INICIAL]]-Tabla2022[[#This Row],[FECHA ACTA DE INICIO]]</f>
        <v>333</v>
      </c>
      <c r="BB34" s="1">
        <f t="shared" si="0"/>
        <v>11</v>
      </c>
      <c r="BC34" s="12">
        <f>IF(Tabla2022[[#This Row],[PLAZO DE EJECUCIÓN MESES ]]&gt;0,Tabla2022[[#This Row],[VALOR INICIAL DEL CONTRATO]]/Tabla2022[[#This Row],[PLAZO DE EJECUCIÓN MESES ]]," 0 ")</f>
        <v>6000000</v>
      </c>
      <c r="BD34" s="1" t="s">
        <v>101</v>
      </c>
      <c r="BE34" s="12">
        <f>IF(Tabla2022[[#This Row],[ANTICIPOS]]="NO",0," - ")</f>
        <v>0</v>
      </c>
      <c r="BF34" s="1" t="s">
        <v>101</v>
      </c>
      <c r="BG34" s="1"/>
      <c r="BH34" s="1"/>
      <c r="BI34" s="1"/>
      <c r="BJ34" s="1"/>
      <c r="BK34" s="1"/>
      <c r="BL34" s="1"/>
      <c r="BM34" s="1"/>
      <c r="BN34" s="1"/>
      <c r="BO34" s="1"/>
      <c r="BP34" s="1"/>
      <c r="BQ34" s="1"/>
      <c r="BR34" s="1"/>
      <c r="BS34" s="1"/>
      <c r="BT34" s="1"/>
      <c r="BU34" s="1"/>
      <c r="BV34" s="1"/>
      <c r="BW34" s="1"/>
      <c r="BX34" s="1"/>
      <c r="BY34" s="1"/>
      <c r="BZ34" s="1">
        <f>Tabla2022[[#This Row],[DÍAS PRORROGA 1]]+Tabla2022[[#This Row],[DÍAS PRORROGA  2]]+Tabla2022[[#This Row],[DÍAS PRORROGA 3]]</f>
        <v>0</v>
      </c>
      <c r="CA34" s="12">
        <f>IF(Tabla2022[[#This Row],[ADICIÓN]]="NO",0,Tabla2022[[#This Row],[VALOR ADICIÓN 1]]+Tabla2022[[#This Row],[VALOR ADICIÓN 2]]+Tabla2022[[#This Row],[VALOR ADICIÓN 3]])</f>
        <v>0</v>
      </c>
      <c r="CB34" s="1"/>
      <c r="CC34" s="1"/>
      <c r="CD34" s="6">
        <f>IF(Tabla2022[[#This Row],[ADICIÓN]]="SI",Tabla2022[[#This Row],[PLAZO DE EJECUCIÓN DÍAS]]+Tabla2022[[#This Row],[DÍAS PRORROGA 1]]+Tabla2022[[#This Row],[DÍAS PRORROGA  2]]+Tabla2022[[#This Row],[DÍAS PRORROGA 3]],Tabla2022[[#This Row],[FECHA DE TERMINACIÓN INICIAL]])+Tabla2022[[#This Row],[TOTAL DÍAS SUSPENDIDOS]]</f>
        <v>44913</v>
      </c>
      <c r="CE34" s="12">
        <f>IF(Tabla2022[[#This Row],[ADICIÓN]]="SI",Tabla2022[[#This Row],[VALOR INICIAL DEL CONTRATO]]+Tabla2022[[#This Row],[VALOR ADICIONES ]],Tabla2022[[#This Row],[VALOR INICIAL DEL CONTRATO]])</f>
        <v>66000000</v>
      </c>
      <c r="CF34" s="8"/>
      <c r="CG34" s="8"/>
      <c r="CH34" s="5" t="s">
        <v>442</v>
      </c>
      <c r="CI34" s="15" t="s">
        <v>443</v>
      </c>
      <c r="CJ34" s="1">
        <v>57</v>
      </c>
      <c r="CK34" s="8" t="s">
        <v>118</v>
      </c>
      <c r="CL34" s="8" t="s">
        <v>119</v>
      </c>
      <c r="CM34" s="1">
        <v>1696</v>
      </c>
    </row>
    <row r="35" spans="1:91" ht="51" x14ac:dyDescent="0.45">
      <c r="A35" s="1">
        <v>2022</v>
      </c>
      <c r="B35" s="1">
        <v>34</v>
      </c>
      <c r="C35" s="1" t="s">
        <v>91</v>
      </c>
      <c r="D35" s="1" t="str">
        <f>IF(Tabla2022[[#This Row],[FECHA DE TERMINACIÓN FINAL]]=0,"PENDIENTE FECHA",IF(Tabla2022[[#This Row],[FECHA DE TERMINACIÓN FINAL]]&lt;15,"PRÓXIMO A VENCER",IF(Tabla2022[[#This Row],[FECHA DE TERMINACIÓN FINAL]]&gt;30,"VIGENTE",IF(Tabla2022[[#This Row],[FECHA DE TERMINACIÓN FINAL]]&lt;0,"VENCIDO"))))</f>
        <v>VIGENTE</v>
      </c>
      <c r="E35" s="1">
        <v>68458</v>
      </c>
      <c r="F35" s="1" t="s">
        <v>444</v>
      </c>
      <c r="G35" s="1" t="s">
        <v>445</v>
      </c>
      <c r="H35" s="5" t="s">
        <v>446</v>
      </c>
      <c r="I35" s="1" t="s">
        <v>95</v>
      </c>
      <c r="J35" s="1">
        <v>96</v>
      </c>
      <c r="K35" s="6">
        <v>44579</v>
      </c>
      <c r="L35" s="1">
        <v>39</v>
      </c>
      <c r="M35" s="7">
        <v>44581</v>
      </c>
      <c r="N35" s="8" t="s">
        <v>96</v>
      </c>
      <c r="O35" s="1" t="s">
        <v>97</v>
      </c>
      <c r="P35" s="1" t="s">
        <v>98</v>
      </c>
      <c r="Q35" s="1">
        <v>1</v>
      </c>
      <c r="R35" s="1" t="s">
        <v>447</v>
      </c>
      <c r="S35" s="10" t="s">
        <v>448</v>
      </c>
      <c r="T35" s="1" t="s">
        <v>101</v>
      </c>
      <c r="U35" s="1" t="s">
        <v>449</v>
      </c>
      <c r="V35" s="1" t="s">
        <v>103</v>
      </c>
      <c r="W35" s="8" t="s">
        <v>104</v>
      </c>
      <c r="X35" s="8" t="s">
        <v>105</v>
      </c>
      <c r="Y35" s="1" t="s">
        <v>127</v>
      </c>
      <c r="Z35" s="1" t="s">
        <v>450</v>
      </c>
      <c r="AA35" s="1" t="s">
        <v>114</v>
      </c>
      <c r="AB35" s="1" t="s">
        <v>108</v>
      </c>
      <c r="AC35" s="1">
        <v>1016031740</v>
      </c>
      <c r="AD35" s="1">
        <v>4</v>
      </c>
      <c r="AE35" s="1" t="str">
        <f>IF(Tabla2022[[#This Row],[CONTRATISTA CONJUNTO]]="NO"," - ")</f>
        <v xml:space="preserve"> - </v>
      </c>
      <c r="AF35" s="1" t="str">
        <f>IF(Tabla2022[[#This Row],[CONTRATISTA CONJUNTO]]="NO"," - ")</f>
        <v xml:space="preserve"> - </v>
      </c>
      <c r="AG35" s="1" t="str">
        <f>IF(Tabla2022[[#This Row],[CONTRATISTA CONJUNTO]]="NO"," - ")</f>
        <v xml:space="preserve"> - </v>
      </c>
      <c r="AH35" s="6">
        <v>33244</v>
      </c>
      <c r="AI35" s="8" t="s">
        <v>451</v>
      </c>
      <c r="AJ35" s="1">
        <v>3142922344</v>
      </c>
      <c r="AK35" s="1" t="s">
        <v>452</v>
      </c>
      <c r="AL35" s="1" t="s">
        <v>453</v>
      </c>
      <c r="AM35" s="1">
        <v>72161642</v>
      </c>
      <c r="AN35" s="1">
        <v>0</v>
      </c>
      <c r="AO35" s="1"/>
      <c r="AP35" s="1"/>
      <c r="AQ35" s="1" t="s">
        <v>113</v>
      </c>
      <c r="AR35" s="1" t="s">
        <v>114</v>
      </c>
      <c r="AS35" s="6">
        <v>44580</v>
      </c>
      <c r="AT35" s="1" t="s">
        <v>344</v>
      </c>
      <c r="AU35" s="6">
        <v>44581</v>
      </c>
      <c r="AV35" s="6">
        <v>44581</v>
      </c>
      <c r="AW35" s="12">
        <v>29700000</v>
      </c>
      <c r="AX35" s="13">
        <v>44582</v>
      </c>
      <c r="AY35" s="6">
        <v>44915</v>
      </c>
      <c r="AZ35" s="14">
        <v>44915.999305555553</v>
      </c>
      <c r="BA35" s="1">
        <f>Tabla2022[[#This Row],[FECHA DE TERMINACIÓN INICIAL]]-Tabla2022[[#This Row],[FECHA ACTA DE INICIO]]</f>
        <v>333</v>
      </c>
      <c r="BB35" s="1">
        <f t="shared" si="0"/>
        <v>11</v>
      </c>
      <c r="BC35" s="12">
        <f>IF(Tabla2022[[#This Row],[PLAZO DE EJECUCIÓN MESES ]]&gt;0,Tabla2022[[#This Row],[VALOR INICIAL DEL CONTRATO]]/Tabla2022[[#This Row],[PLAZO DE EJECUCIÓN MESES ]]," 0 ")</f>
        <v>2700000</v>
      </c>
      <c r="BD35" s="1" t="s">
        <v>101</v>
      </c>
      <c r="BE35" s="12">
        <f>IF(Tabla2022[[#This Row],[ANTICIPOS]]="NO",0," - ")</f>
        <v>0</v>
      </c>
      <c r="BF35" s="1" t="s">
        <v>101</v>
      </c>
      <c r="BG35" s="1"/>
      <c r="BH35" s="1"/>
      <c r="BI35" s="1"/>
      <c r="BJ35" s="1"/>
      <c r="BK35" s="1"/>
      <c r="BL35" s="1"/>
      <c r="BM35" s="1"/>
      <c r="BN35" s="1"/>
      <c r="BO35" s="1"/>
      <c r="BP35" s="1"/>
      <c r="BQ35" s="1"/>
      <c r="BR35" s="1"/>
      <c r="BS35" s="1"/>
      <c r="BT35" s="1"/>
      <c r="BU35" s="1"/>
      <c r="BV35" s="1"/>
      <c r="BW35" s="1"/>
      <c r="BX35" s="1"/>
      <c r="BY35" s="1"/>
      <c r="BZ35" s="1">
        <f>Tabla2022[[#This Row],[DÍAS PRORROGA 1]]+Tabla2022[[#This Row],[DÍAS PRORROGA  2]]+Tabla2022[[#This Row],[DÍAS PRORROGA 3]]</f>
        <v>0</v>
      </c>
      <c r="CA35" s="12">
        <f>IF(Tabla2022[[#This Row],[ADICIÓN]]="NO",0,Tabla2022[[#This Row],[VALOR ADICIÓN 1]]+Tabla2022[[#This Row],[VALOR ADICIÓN 2]]+Tabla2022[[#This Row],[VALOR ADICIÓN 3]])</f>
        <v>0</v>
      </c>
      <c r="CB35" s="1"/>
      <c r="CC35" s="1"/>
      <c r="CD35" s="6">
        <f>IF(Tabla2022[[#This Row],[ADICIÓN]]="SI",Tabla2022[[#This Row],[PLAZO DE EJECUCIÓN DÍAS]]+Tabla2022[[#This Row],[DÍAS PRORROGA 1]]+Tabla2022[[#This Row],[DÍAS PRORROGA  2]]+Tabla2022[[#This Row],[DÍAS PRORROGA 3]],Tabla2022[[#This Row],[FECHA DE TERMINACIÓN INICIAL]])+Tabla2022[[#This Row],[TOTAL DÍAS SUSPENDIDOS]]</f>
        <v>44915</v>
      </c>
      <c r="CE35" s="12">
        <f>IF(Tabla2022[[#This Row],[ADICIÓN]]="SI",Tabla2022[[#This Row],[VALOR INICIAL DEL CONTRATO]]+Tabla2022[[#This Row],[VALOR ADICIONES ]],Tabla2022[[#This Row],[VALOR INICIAL DEL CONTRATO]])</f>
        <v>29700000</v>
      </c>
      <c r="CF35" s="8"/>
      <c r="CG35" s="8"/>
      <c r="CH35" s="5"/>
      <c r="CI35" s="15" t="s">
        <v>454</v>
      </c>
      <c r="CJ35" s="1">
        <v>57</v>
      </c>
      <c r="CK35" s="8" t="s">
        <v>118</v>
      </c>
      <c r="CL35" s="8" t="s">
        <v>119</v>
      </c>
      <c r="CM35" s="1">
        <v>1696</v>
      </c>
    </row>
    <row r="36" spans="1:91" ht="51" x14ac:dyDescent="0.45">
      <c r="A36" s="1">
        <v>2022</v>
      </c>
      <c r="B36" s="1">
        <v>35</v>
      </c>
      <c r="C36" s="1" t="s">
        <v>91</v>
      </c>
      <c r="D36" s="1" t="str">
        <f>IF(Tabla2022[[#This Row],[FECHA DE TERMINACIÓN FINAL]]=0,"PENDIENTE FECHA",IF(Tabla2022[[#This Row],[FECHA DE TERMINACIÓN FINAL]]&lt;15,"PRÓXIMO A VENCER",IF(Tabla2022[[#This Row],[FECHA DE TERMINACIÓN FINAL]]&gt;30,"VIGENTE",IF(Tabla2022[[#This Row],[FECHA DE TERMINACIÓN FINAL]]&lt;0,"VENCIDO"))))</f>
        <v>VIGENTE</v>
      </c>
      <c r="E36" s="1">
        <v>67242</v>
      </c>
      <c r="F36" s="1" t="s">
        <v>455</v>
      </c>
      <c r="G36" s="1" t="s">
        <v>456</v>
      </c>
      <c r="H36" s="5" t="s">
        <v>457</v>
      </c>
      <c r="I36" s="1" t="s">
        <v>123</v>
      </c>
      <c r="J36" s="1">
        <v>81</v>
      </c>
      <c r="K36" s="6">
        <v>44574</v>
      </c>
      <c r="L36" s="1">
        <v>58</v>
      </c>
      <c r="M36" s="7">
        <v>44582</v>
      </c>
      <c r="N36" s="8" t="s">
        <v>96</v>
      </c>
      <c r="O36" s="1" t="s">
        <v>97</v>
      </c>
      <c r="P36" s="1" t="s">
        <v>98</v>
      </c>
      <c r="Q36" s="1">
        <v>1</v>
      </c>
      <c r="R36" s="10" t="s">
        <v>458</v>
      </c>
      <c r="S36" s="10" t="s">
        <v>458</v>
      </c>
      <c r="T36" s="1" t="s">
        <v>101</v>
      </c>
      <c r="U36" s="1" t="s">
        <v>459</v>
      </c>
      <c r="V36" s="1" t="s">
        <v>103</v>
      </c>
      <c r="W36" s="8" t="s">
        <v>104</v>
      </c>
      <c r="X36" s="8" t="s">
        <v>105</v>
      </c>
      <c r="Y36" s="1" t="s">
        <v>106</v>
      </c>
      <c r="Z36" s="1" t="s">
        <v>460</v>
      </c>
      <c r="AA36" s="1" t="s">
        <v>114</v>
      </c>
      <c r="AB36" s="1" t="s">
        <v>108</v>
      </c>
      <c r="AC36" s="1">
        <v>1023019730</v>
      </c>
      <c r="AD36" s="1">
        <v>7</v>
      </c>
      <c r="AE36" s="1" t="str">
        <f>IF(Tabla2022[[#This Row],[CONTRATISTA CONJUNTO]]="NO"," - ")</f>
        <v xml:space="preserve"> - </v>
      </c>
      <c r="AF36" s="1" t="str">
        <f>IF(Tabla2022[[#This Row],[CONTRATISTA CONJUNTO]]="NO"," - ")</f>
        <v xml:space="preserve"> - </v>
      </c>
      <c r="AG36" s="1" t="str">
        <f>IF(Tabla2022[[#This Row],[CONTRATISTA CONJUNTO]]="NO"," - ")</f>
        <v xml:space="preserve"> - </v>
      </c>
      <c r="AH36" s="6">
        <v>35498</v>
      </c>
      <c r="AI36" s="8" t="s">
        <v>461</v>
      </c>
      <c r="AJ36" s="1">
        <v>3214274541</v>
      </c>
      <c r="AK36" s="1" t="s">
        <v>462</v>
      </c>
      <c r="AL36" s="1" t="s">
        <v>311</v>
      </c>
      <c r="AM36" s="1">
        <v>74374329</v>
      </c>
      <c r="AN36" s="1">
        <v>1</v>
      </c>
      <c r="AO36" s="1"/>
      <c r="AP36" s="1"/>
      <c r="AQ36" s="1" t="s">
        <v>113</v>
      </c>
      <c r="AR36" s="1" t="s">
        <v>114</v>
      </c>
      <c r="AS36" s="6">
        <v>44579</v>
      </c>
      <c r="AT36" s="1" t="s">
        <v>115</v>
      </c>
      <c r="AU36" s="6">
        <v>44579</v>
      </c>
      <c r="AV36" s="6">
        <v>44579</v>
      </c>
      <c r="AW36" s="12">
        <v>29700000</v>
      </c>
      <c r="AX36" s="13">
        <v>44582</v>
      </c>
      <c r="AY36" s="6">
        <v>44915</v>
      </c>
      <c r="AZ36" s="14">
        <v>44915.999305555553</v>
      </c>
      <c r="BA36" s="1">
        <f>Tabla2022[[#This Row],[FECHA DE TERMINACIÓN INICIAL]]-Tabla2022[[#This Row],[FECHA ACTA DE INICIO]]</f>
        <v>333</v>
      </c>
      <c r="BB36" s="1">
        <f t="shared" si="0"/>
        <v>11</v>
      </c>
      <c r="BC36" s="12">
        <f>IF(Tabla2022[[#This Row],[PLAZO DE EJECUCIÓN MESES ]]&gt;0,Tabla2022[[#This Row],[VALOR INICIAL DEL CONTRATO]]/Tabla2022[[#This Row],[PLAZO DE EJECUCIÓN MESES ]]," 0 ")</f>
        <v>2700000</v>
      </c>
      <c r="BD36" s="1" t="s">
        <v>101</v>
      </c>
      <c r="BE36" s="12">
        <f>IF(Tabla2022[[#This Row],[ANTICIPOS]]="NO",0," - ")</f>
        <v>0</v>
      </c>
      <c r="BF36" s="1" t="s">
        <v>101</v>
      </c>
      <c r="BG36" s="1"/>
      <c r="BH36" s="1"/>
      <c r="BI36" s="1"/>
      <c r="BJ36" s="1"/>
      <c r="BK36" s="1"/>
      <c r="BL36" s="1"/>
      <c r="BM36" s="1"/>
      <c r="BN36" s="1"/>
      <c r="BO36" s="1"/>
      <c r="BP36" s="1"/>
      <c r="BQ36" s="1"/>
      <c r="BR36" s="1"/>
      <c r="BS36" s="1"/>
      <c r="BT36" s="1"/>
      <c r="BU36" s="1"/>
      <c r="BV36" s="1"/>
      <c r="BW36" s="1"/>
      <c r="BX36" s="1"/>
      <c r="BY36" s="1"/>
      <c r="BZ36" s="1">
        <f>Tabla2022[[#This Row],[DÍAS PRORROGA 1]]+Tabla2022[[#This Row],[DÍAS PRORROGA  2]]+Tabla2022[[#This Row],[DÍAS PRORROGA 3]]</f>
        <v>0</v>
      </c>
      <c r="CA36" s="12">
        <f>IF(Tabla2022[[#This Row],[ADICIÓN]]="NO",0,Tabla2022[[#This Row],[VALOR ADICIÓN 1]]+Tabla2022[[#This Row],[VALOR ADICIÓN 2]]+Tabla2022[[#This Row],[VALOR ADICIÓN 3]])</f>
        <v>0</v>
      </c>
      <c r="CB36" s="1"/>
      <c r="CC36" s="1"/>
      <c r="CD36" s="6">
        <f>IF(Tabla2022[[#This Row],[ADICIÓN]]="SI",Tabla2022[[#This Row],[PLAZO DE EJECUCIÓN DÍAS]]+Tabla2022[[#This Row],[DÍAS PRORROGA 1]]+Tabla2022[[#This Row],[DÍAS PRORROGA  2]]+Tabla2022[[#This Row],[DÍAS PRORROGA 3]],Tabla2022[[#This Row],[FECHA DE TERMINACIÓN INICIAL]])+Tabla2022[[#This Row],[TOTAL DÍAS SUSPENDIDOS]]</f>
        <v>44915</v>
      </c>
      <c r="CE36" s="12">
        <f>IF(Tabla2022[[#This Row],[ADICIÓN]]="SI",Tabla2022[[#This Row],[VALOR INICIAL DEL CONTRATO]]+Tabla2022[[#This Row],[VALOR ADICIONES ]],Tabla2022[[#This Row],[VALOR INICIAL DEL CONTRATO]])</f>
        <v>29700000</v>
      </c>
      <c r="CF36" s="8"/>
      <c r="CG36" s="8"/>
      <c r="CH36" s="5"/>
      <c r="CI36" s="18" t="s">
        <v>463</v>
      </c>
      <c r="CJ36" s="1">
        <v>57</v>
      </c>
      <c r="CK36" s="8" t="s">
        <v>118</v>
      </c>
      <c r="CL36" s="8" t="s">
        <v>119</v>
      </c>
      <c r="CM36" s="1">
        <v>1696</v>
      </c>
    </row>
    <row r="37" spans="1:91" ht="76.5" x14ac:dyDescent="0.45">
      <c r="A37" s="1">
        <v>2022</v>
      </c>
      <c r="B37" s="1">
        <v>36</v>
      </c>
      <c r="C37" s="1" t="s">
        <v>91</v>
      </c>
      <c r="D37" s="1" t="str">
        <f>IF(Tabla2022[[#This Row],[FECHA DE TERMINACIÓN FINAL]]=0,"PENDIENTE FECHA",IF(Tabla2022[[#This Row],[FECHA DE TERMINACIÓN FINAL]]&lt;15,"PRÓXIMO A VENCER",IF(Tabla2022[[#This Row],[FECHA DE TERMINACIÓN FINAL]]&gt;30,"VIGENTE",IF(Tabla2022[[#This Row],[FECHA DE TERMINACIÓN FINAL]]&lt;0,"VENCIDO"))))</f>
        <v>VIGENTE</v>
      </c>
      <c r="E37" s="1">
        <v>67052</v>
      </c>
      <c r="F37" s="1" t="s">
        <v>464</v>
      </c>
      <c r="G37" s="1" t="s">
        <v>465</v>
      </c>
      <c r="H37" s="5" t="s">
        <v>466</v>
      </c>
      <c r="I37" s="1" t="s">
        <v>123</v>
      </c>
      <c r="J37" s="1">
        <v>92</v>
      </c>
      <c r="K37" s="6">
        <v>44578</v>
      </c>
      <c r="L37" s="1">
        <v>56</v>
      </c>
      <c r="M37" s="7">
        <v>44582</v>
      </c>
      <c r="N37" s="8" t="s">
        <v>467</v>
      </c>
      <c r="O37" s="1" t="s">
        <v>97</v>
      </c>
      <c r="P37" s="1" t="s">
        <v>98</v>
      </c>
      <c r="Q37" s="1">
        <v>1</v>
      </c>
      <c r="R37" s="10" t="s">
        <v>468</v>
      </c>
      <c r="S37" s="10" t="s">
        <v>469</v>
      </c>
      <c r="T37" s="1" t="s">
        <v>101</v>
      </c>
      <c r="U37" s="1" t="s">
        <v>470</v>
      </c>
      <c r="V37" s="1" t="s">
        <v>103</v>
      </c>
      <c r="W37" s="8" t="s">
        <v>104</v>
      </c>
      <c r="X37" s="8" t="s">
        <v>105</v>
      </c>
      <c r="Y37" s="1" t="s">
        <v>127</v>
      </c>
      <c r="Z37" s="1" t="s">
        <v>471</v>
      </c>
      <c r="AA37" s="1" t="s">
        <v>101</v>
      </c>
      <c r="AB37" s="1" t="s">
        <v>108</v>
      </c>
      <c r="AC37" s="1">
        <v>1018477511</v>
      </c>
      <c r="AD37" s="1">
        <v>6</v>
      </c>
      <c r="AE37" s="1" t="str">
        <f>IF(Tabla2022[[#This Row],[CONTRATISTA CONJUNTO]]="NO"," - ")</f>
        <v xml:space="preserve"> - </v>
      </c>
      <c r="AF37" s="1" t="str">
        <f>IF(Tabla2022[[#This Row],[CONTRATISTA CONJUNTO]]="NO"," - ")</f>
        <v xml:space="preserve"> - </v>
      </c>
      <c r="AG37" s="1" t="str">
        <f>IF(Tabla2022[[#This Row],[CONTRATISTA CONJUNTO]]="NO"," - ")</f>
        <v xml:space="preserve"> - </v>
      </c>
      <c r="AH37" s="6">
        <v>34882</v>
      </c>
      <c r="AI37" s="8" t="s">
        <v>472</v>
      </c>
      <c r="AJ37" s="1">
        <v>3194513027</v>
      </c>
      <c r="AK37" s="1" t="s">
        <v>473</v>
      </c>
      <c r="AL37" s="1" t="s">
        <v>474</v>
      </c>
      <c r="AM37" s="1">
        <v>79889687</v>
      </c>
      <c r="AN37" s="1">
        <v>2</v>
      </c>
      <c r="AO37" s="1"/>
      <c r="AP37" s="1"/>
      <c r="AQ37" s="1" t="s">
        <v>113</v>
      </c>
      <c r="AR37" s="1" t="s">
        <v>114</v>
      </c>
      <c r="AS37" s="6">
        <v>44579</v>
      </c>
      <c r="AT37" s="1" t="s">
        <v>115</v>
      </c>
      <c r="AU37" s="6">
        <v>44579</v>
      </c>
      <c r="AV37" s="6">
        <v>44579</v>
      </c>
      <c r="AW37" s="12">
        <v>50600000</v>
      </c>
      <c r="AX37" s="13">
        <v>44582</v>
      </c>
      <c r="AY37" s="6">
        <v>44915</v>
      </c>
      <c r="AZ37" s="14">
        <v>44915.999305555553</v>
      </c>
      <c r="BA37" s="1">
        <f>Tabla2022[[#This Row],[FECHA DE TERMINACIÓN INICIAL]]-Tabla2022[[#This Row],[FECHA ACTA DE INICIO]]</f>
        <v>333</v>
      </c>
      <c r="BB37" s="1">
        <f t="shared" si="0"/>
        <v>11</v>
      </c>
      <c r="BC37" s="12">
        <f>IF(Tabla2022[[#This Row],[PLAZO DE EJECUCIÓN MESES ]]&gt;0,Tabla2022[[#This Row],[VALOR INICIAL DEL CONTRATO]]/Tabla2022[[#This Row],[PLAZO DE EJECUCIÓN MESES ]]," 0 ")</f>
        <v>4600000</v>
      </c>
      <c r="BD37" s="1" t="s">
        <v>101</v>
      </c>
      <c r="BE37" s="12">
        <f>IF(Tabla2022[[#This Row],[ANTICIPOS]]="NO",0," - ")</f>
        <v>0</v>
      </c>
      <c r="BF37" s="1" t="s">
        <v>101</v>
      </c>
      <c r="BG37" s="1"/>
      <c r="BH37" s="1"/>
      <c r="BI37" s="1"/>
      <c r="BJ37" s="1"/>
      <c r="BK37" s="1"/>
      <c r="BL37" s="1"/>
      <c r="BM37" s="1"/>
      <c r="BN37" s="1"/>
      <c r="BO37" s="1"/>
      <c r="BP37" s="1"/>
      <c r="BQ37" s="1"/>
      <c r="BR37" s="1"/>
      <c r="BS37" s="1"/>
      <c r="BT37" s="1"/>
      <c r="BU37" s="1"/>
      <c r="BV37" s="1"/>
      <c r="BW37" s="1"/>
      <c r="BX37" s="1"/>
      <c r="BY37" s="1"/>
      <c r="BZ37" s="1">
        <f>Tabla2022[[#This Row],[DÍAS PRORROGA 1]]+Tabla2022[[#This Row],[DÍAS PRORROGA  2]]+Tabla2022[[#This Row],[DÍAS PRORROGA 3]]</f>
        <v>0</v>
      </c>
      <c r="CA37" s="12">
        <f>IF(Tabla2022[[#This Row],[ADICIÓN]]="NO",0,Tabla2022[[#This Row],[VALOR ADICIÓN 1]]+Tabla2022[[#This Row],[VALOR ADICIÓN 2]]+Tabla2022[[#This Row],[VALOR ADICIÓN 3]])</f>
        <v>0</v>
      </c>
      <c r="CB37" s="1"/>
      <c r="CC37" s="1"/>
      <c r="CD37" s="6">
        <f>IF(Tabla2022[[#This Row],[ADICIÓN]]="SI",Tabla2022[[#This Row],[PLAZO DE EJECUCIÓN DÍAS]]+Tabla2022[[#This Row],[DÍAS PRORROGA 1]]+Tabla2022[[#This Row],[DÍAS PRORROGA  2]]+Tabla2022[[#This Row],[DÍAS PRORROGA 3]],Tabla2022[[#This Row],[FECHA DE TERMINACIÓN INICIAL]])+Tabla2022[[#This Row],[TOTAL DÍAS SUSPENDIDOS]]</f>
        <v>44915</v>
      </c>
      <c r="CE37" s="12">
        <f>IF(Tabla2022[[#This Row],[ADICIÓN]]="SI",Tabla2022[[#This Row],[VALOR INICIAL DEL CONTRATO]]+Tabla2022[[#This Row],[VALOR ADICIONES ]],Tabla2022[[#This Row],[VALOR INICIAL DEL CONTRATO]])</f>
        <v>50600000</v>
      </c>
      <c r="CF37" s="8"/>
      <c r="CG37" s="8"/>
      <c r="CH37" s="5"/>
      <c r="CI37" s="15" t="s">
        <v>475</v>
      </c>
      <c r="CJ37" s="1">
        <v>19</v>
      </c>
      <c r="CK37" s="21" t="s">
        <v>476</v>
      </c>
      <c r="CL37" s="22" t="s">
        <v>477</v>
      </c>
      <c r="CM37" s="1">
        <v>1589</v>
      </c>
    </row>
    <row r="38" spans="1:91" ht="102" x14ac:dyDescent="0.45">
      <c r="A38" s="1">
        <v>2022</v>
      </c>
      <c r="B38" s="1">
        <v>37</v>
      </c>
      <c r="C38" s="1" t="s">
        <v>91</v>
      </c>
      <c r="D38" s="1" t="str">
        <f>IF(Tabla2022[[#This Row],[FECHA DE TERMINACIÓN FINAL]]=0,"PENDIENTE FECHA",IF(Tabla2022[[#This Row],[FECHA DE TERMINACIÓN FINAL]]&lt;15,"PRÓXIMO A VENCER",IF(Tabla2022[[#This Row],[FECHA DE TERMINACIÓN FINAL]]&gt;30,"VIGENTE",IF(Tabla2022[[#This Row],[FECHA DE TERMINACIÓN FINAL]]&lt;0,"VENCIDO"))))</f>
        <v>VIGENTE</v>
      </c>
      <c r="E38" s="1">
        <v>66674</v>
      </c>
      <c r="F38" s="1" t="s">
        <v>478</v>
      </c>
      <c r="G38" s="1" t="s">
        <v>479</v>
      </c>
      <c r="H38" s="5" t="s">
        <v>480</v>
      </c>
      <c r="I38" s="1" t="s">
        <v>176</v>
      </c>
      <c r="J38" s="1">
        <v>37</v>
      </c>
      <c r="K38" s="6">
        <v>44572</v>
      </c>
      <c r="L38" s="1">
        <v>35</v>
      </c>
      <c r="M38" s="7">
        <v>44580</v>
      </c>
      <c r="N38" s="8" t="s">
        <v>481</v>
      </c>
      <c r="O38" s="1" t="s">
        <v>97</v>
      </c>
      <c r="P38" s="1" t="s">
        <v>98</v>
      </c>
      <c r="Q38" s="1">
        <v>1</v>
      </c>
      <c r="R38" s="1" t="s">
        <v>278</v>
      </c>
      <c r="S38" s="10" t="s">
        <v>482</v>
      </c>
      <c r="T38" s="1" t="s">
        <v>101</v>
      </c>
      <c r="U38" s="1" t="s">
        <v>483</v>
      </c>
      <c r="V38" s="1" t="s">
        <v>103</v>
      </c>
      <c r="W38" s="8" t="s">
        <v>104</v>
      </c>
      <c r="X38" s="8" t="s">
        <v>105</v>
      </c>
      <c r="Y38" s="1" t="s">
        <v>127</v>
      </c>
      <c r="Z38" s="1" t="s">
        <v>180</v>
      </c>
      <c r="AA38" s="1" t="s">
        <v>114</v>
      </c>
      <c r="AB38" s="1" t="s">
        <v>108</v>
      </c>
      <c r="AC38" s="1">
        <v>52008301</v>
      </c>
      <c r="AD38" s="1">
        <v>8</v>
      </c>
      <c r="AE38" s="1" t="str">
        <f>IF(Tabla2022[[#This Row],[CONTRATISTA CONJUNTO]]="NO"," - ")</f>
        <v xml:space="preserve"> - </v>
      </c>
      <c r="AF38" s="1" t="str">
        <f>IF(Tabla2022[[#This Row],[CONTRATISTA CONJUNTO]]="NO"," - ")</f>
        <v xml:space="preserve"> - </v>
      </c>
      <c r="AG38" s="1" t="str">
        <f>IF(Tabla2022[[#This Row],[CONTRATISTA CONJUNTO]]="NO"," - ")</f>
        <v xml:space="preserve"> - </v>
      </c>
      <c r="AH38" s="6">
        <v>25248</v>
      </c>
      <c r="AI38" s="8" t="s">
        <v>484</v>
      </c>
      <c r="AJ38" s="1">
        <v>3144606995</v>
      </c>
      <c r="AK38" s="1" t="s">
        <v>485</v>
      </c>
      <c r="AL38" s="1" t="s">
        <v>183</v>
      </c>
      <c r="AM38" s="1">
        <v>1023861638</v>
      </c>
      <c r="AN38" s="1">
        <v>7</v>
      </c>
      <c r="AO38" s="1"/>
      <c r="AP38" s="1"/>
      <c r="AQ38" s="1" t="s">
        <v>113</v>
      </c>
      <c r="AR38" s="1" t="s">
        <v>114</v>
      </c>
      <c r="AS38" s="6">
        <v>44579</v>
      </c>
      <c r="AT38" s="1" t="s">
        <v>115</v>
      </c>
      <c r="AU38" s="6">
        <v>44579</v>
      </c>
      <c r="AV38" s="6">
        <v>44579</v>
      </c>
      <c r="AW38" s="12">
        <v>66000000</v>
      </c>
      <c r="AX38" s="13">
        <v>44580</v>
      </c>
      <c r="AY38" s="6">
        <v>44913</v>
      </c>
      <c r="AZ38" s="14">
        <v>44913.999305555553</v>
      </c>
      <c r="BA38" s="1">
        <f>Tabla2022[[#This Row],[FECHA DE TERMINACIÓN INICIAL]]-Tabla2022[[#This Row],[FECHA ACTA DE INICIO]]</f>
        <v>333</v>
      </c>
      <c r="BB38" s="1">
        <f t="shared" si="0"/>
        <v>11</v>
      </c>
      <c r="BC38" s="12">
        <f>IF(Tabla2022[[#This Row],[PLAZO DE EJECUCIÓN MESES ]]&gt;0,Tabla2022[[#This Row],[VALOR INICIAL DEL CONTRATO]]/Tabla2022[[#This Row],[PLAZO DE EJECUCIÓN MESES ]]," 0 ")</f>
        <v>6000000</v>
      </c>
      <c r="BD38" s="1" t="s">
        <v>101</v>
      </c>
      <c r="BE38" s="12">
        <f>IF(Tabla2022[[#This Row],[ANTICIPOS]]="NO",0," - ")</f>
        <v>0</v>
      </c>
      <c r="BF38" s="1" t="s">
        <v>101</v>
      </c>
      <c r="BG38" s="1"/>
      <c r="BH38" s="1"/>
      <c r="BI38" s="1"/>
      <c r="BJ38" s="1"/>
      <c r="BK38" s="1"/>
      <c r="BL38" s="1"/>
      <c r="BM38" s="1"/>
      <c r="BN38" s="1"/>
      <c r="BO38" s="1"/>
      <c r="BP38" s="1"/>
      <c r="BQ38" s="1"/>
      <c r="BR38" s="1"/>
      <c r="BS38" s="1"/>
      <c r="BT38" s="1"/>
      <c r="BU38" s="1"/>
      <c r="BV38" s="1"/>
      <c r="BW38" s="1"/>
      <c r="BX38" s="1"/>
      <c r="BY38" s="1"/>
      <c r="BZ38" s="1">
        <f>Tabla2022[[#This Row],[DÍAS PRORROGA 1]]+Tabla2022[[#This Row],[DÍAS PRORROGA  2]]+Tabla2022[[#This Row],[DÍAS PRORROGA 3]]</f>
        <v>0</v>
      </c>
      <c r="CA38" s="12">
        <f>IF(Tabla2022[[#This Row],[ADICIÓN]]="NO",0,Tabla2022[[#This Row],[VALOR ADICIÓN 1]]+Tabla2022[[#This Row],[VALOR ADICIÓN 2]]+Tabla2022[[#This Row],[VALOR ADICIÓN 3]])</f>
        <v>0</v>
      </c>
      <c r="CB38" s="1"/>
      <c r="CC38" s="1"/>
      <c r="CD38" s="6">
        <f>IF(Tabla2022[[#This Row],[ADICIÓN]]="SI",Tabla2022[[#This Row],[PLAZO DE EJECUCIÓN DÍAS]]+Tabla2022[[#This Row],[DÍAS PRORROGA 1]]+Tabla2022[[#This Row],[DÍAS PRORROGA  2]]+Tabla2022[[#This Row],[DÍAS PRORROGA 3]],Tabla2022[[#This Row],[FECHA DE TERMINACIÓN INICIAL]])+Tabla2022[[#This Row],[TOTAL DÍAS SUSPENDIDOS]]</f>
        <v>44913</v>
      </c>
      <c r="CE38" s="12">
        <f>IF(Tabla2022[[#This Row],[ADICIÓN]]="SI",Tabla2022[[#This Row],[VALOR INICIAL DEL CONTRATO]]+Tabla2022[[#This Row],[VALOR ADICIONES ]],Tabla2022[[#This Row],[VALOR INICIAL DEL CONTRATO]])</f>
        <v>66000000</v>
      </c>
      <c r="CF38" s="8"/>
      <c r="CG38" s="8"/>
      <c r="CH38" s="5"/>
      <c r="CI38" s="18" t="s">
        <v>486</v>
      </c>
      <c r="CJ38" s="1">
        <v>40</v>
      </c>
      <c r="CK38" s="8" t="s">
        <v>487</v>
      </c>
      <c r="CL38" s="8" t="s">
        <v>432</v>
      </c>
      <c r="CM38" s="1">
        <v>1674</v>
      </c>
    </row>
    <row r="39" spans="1:91" ht="51" x14ac:dyDescent="0.45">
      <c r="A39" s="1">
        <v>2022</v>
      </c>
      <c r="B39" s="1">
        <v>38</v>
      </c>
      <c r="C39" s="1" t="s">
        <v>91</v>
      </c>
      <c r="D39" s="1" t="str">
        <f>IF(Tabla2022[[#This Row],[FECHA DE TERMINACIÓN FINAL]]=0,"PENDIENTE FECHA",IF(Tabla2022[[#This Row],[FECHA DE TERMINACIÓN FINAL]]&lt;15,"PRÓXIMO A VENCER",IF(Tabla2022[[#This Row],[FECHA DE TERMINACIÓN FINAL]]&gt;30,"VIGENTE",IF(Tabla2022[[#This Row],[FECHA DE TERMINACIÓN FINAL]]&lt;0,"VENCIDO"))))</f>
        <v>VIGENTE</v>
      </c>
      <c r="E39" s="1">
        <v>68605</v>
      </c>
      <c r="F39" s="1" t="s">
        <v>488</v>
      </c>
      <c r="G39" s="1" t="s">
        <v>489</v>
      </c>
      <c r="H39" s="5" t="s">
        <v>490</v>
      </c>
      <c r="I39" s="1" t="s">
        <v>176</v>
      </c>
      <c r="J39" s="1">
        <v>45</v>
      </c>
      <c r="K39" s="6">
        <v>44573</v>
      </c>
      <c r="L39" s="1">
        <v>34</v>
      </c>
      <c r="M39" s="7">
        <v>44580</v>
      </c>
      <c r="N39" s="8" t="s">
        <v>491</v>
      </c>
      <c r="O39" s="1" t="s">
        <v>97</v>
      </c>
      <c r="P39" s="1" t="s">
        <v>98</v>
      </c>
      <c r="Q39" s="1">
        <v>1</v>
      </c>
      <c r="R39" s="1" t="s">
        <v>278</v>
      </c>
      <c r="S39" s="10" t="s">
        <v>492</v>
      </c>
      <c r="T39" s="1" t="s">
        <v>101</v>
      </c>
      <c r="U39" s="1" t="s">
        <v>493</v>
      </c>
      <c r="V39" s="1" t="s">
        <v>103</v>
      </c>
      <c r="W39" s="8" t="s">
        <v>104</v>
      </c>
      <c r="X39" s="8" t="s">
        <v>105</v>
      </c>
      <c r="Y39" s="1" t="s">
        <v>127</v>
      </c>
      <c r="Z39" s="1" t="s">
        <v>180</v>
      </c>
      <c r="AA39" s="1" t="s">
        <v>114</v>
      </c>
      <c r="AB39" s="1" t="s">
        <v>108</v>
      </c>
      <c r="AC39" s="1">
        <v>28723701</v>
      </c>
      <c r="AD39" s="1">
        <v>1</v>
      </c>
      <c r="AE39" s="1" t="str">
        <f>IF(Tabla2022[[#This Row],[CONTRATISTA CONJUNTO]]="NO"," - ")</f>
        <v xml:space="preserve"> - </v>
      </c>
      <c r="AF39" s="1" t="str">
        <f>IF(Tabla2022[[#This Row],[CONTRATISTA CONJUNTO]]="NO"," - ")</f>
        <v xml:space="preserve"> - </v>
      </c>
      <c r="AG39" s="1" t="str">
        <f>IF(Tabla2022[[#This Row],[CONTRATISTA CONJUNTO]]="NO"," - ")</f>
        <v xml:space="preserve"> - </v>
      </c>
      <c r="AH39" s="6">
        <v>28967</v>
      </c>
      <c r="AI39" s="8" t="s">
        <v>494</v>
      </c>
      <c r="AJ39" s="1">
        <v>3214471185</v>
      </c>
      <c r="AK39" s="1" t="s">
        <v>495</v>
      </c>
      <c r="AL39" s="1" t="s">
        <v>183</v>
      </c>
      <c r="AM39" s="1">
        <v>1023861638</v>
      </c>
      <c r="AN39" s="1">
        <v>7</v>
      </c>
      <c r="AO39" s="1"/>
      <c r="AP39" s="1"/>
      <c r="AQ39" s="1" t="s">
        <v>113</v>
      </c>
      <c r="AR39" s="1" t="s">
        <v>114</v>
      </c>
      <c r="AS39" s="6">
        <v>44579</v>
      </c>
      <c r="AT39" s="1" t="s">
        <v>115</v>
      </c>
      <c r="AU39" s="6">
        <v>44579</v>
      </c>
      <c r="AV39" s="6">
        <v>44579</v>
      </c>
      <c r="AW39" s="12">
        <v>66000000</v>
      </c>
      <c r="AX39" s="13">
        <v>44580</v>
      </c>
      <c r="AY39" s="6">
        <v>44913</v>
      </c>
      <c r="AZ39" s="14">
        <v>44913.999305555553</v>
      </c>
      <c r="BA39" s="1">
        <f>Tabla2022[[#This Row],[FECHA DE TERMINACIÓN INICIAL]]-Tabla2022[[#This Row],[FECHA ACTA DE INICIO]]</f>
        <v>333</v>
      </c>
      <c r="BB39" s="1">
        <f t="shared" si="0"/>
        <v>11</v>
      </c>
      <c r="BC39" s="12">
        <f>IF(Tabla2022[[#This Row],[PLAZO DE EJECUCIÓN MESES ]]&gt;0,Tabla2022[[#This Row],[VALOR INICIAL DEL CONTRATO]]/Tabla2022[[#This Row],[PLAZO DE EJECUCIÓN MESES ]]," 0 ")</f>
        <v>6000000</v>
      </c>
      <c r="BD39" s="1" t="s">
        <v>101</v>
      </c>
      <c r="BE39" s="12">
        <f>IF(Tabla2022[[#This Row],[ANTICIPOS]]="NO",0," - ")</f>
        <v>0</v>
      </c>
      <c r="BF39" s="1" t="s">
        <v>101</v>
      </c>
      <c r="BG39" s="1"/>
      <c r="BH39" s="1"/>
      <c r="BI39" s="1"/>
      <c r="BJ39" s="1"/>
      <c r="BK39" s="1"/>
      <c r="BL39" s="1"/>
      <c r="BM39" s="1"/>
      <c r="BN39" s="1"/>
      <c r="BO39" s="1"/>
      <c r="BP39" s="1"/>
      <c r="BQ39" s="1"/>
      <c r="BR39" s="1"/>
      <c r="BS39" s="1"/>
      <c r="BT39" s="1"/>
      <c r="BU39" s="1"/>
      <c r="BV39" s="1"/>
      <c r="BW39" s="1"/>
      <c r="BX39" s="1"/>
      <c r="BY39" s="1"/>
      <c r="BZ39" s="1">
        <f>Tabla2022[[#This Row],[DÍAS PRORROGA 1]]+Tabla2022[[#This Row],[DÍAS PRORROGA  2]]+Tabla2022[[#This Row],[DÍAS PRORROGA 3]]</f>
        <v>0</v>
      </c>
      <c r="CA39" s="12">
        <f>IF(Tabla2022[[#This Row],[ADICIÓN]]="NO",0,Tabla2022[[#This Row],[VALOR ADICIÓN 1]]+Tabla2022[[#This Row],[VALOR ADICIÓN 2]]+Tabla2022[[#This Row],[VALOR ADICIÓN 3]])</f>
        <v>0</v>
      </c>
      <c r="CB39" s="1"/>
      <c r="CC39" s="1"/>
      <c r="CD39" s="6">
        <f>IF(Tabla2022[[#This Row],[ADICIÓN]]="SI",Tabla2022[[#This Row],[PLAZO DE EJECUCIÓN DÍAS]]+Tabla2022[[#This Row],[DÍAS PRORROGA 1]]+Tabla2022[[#This Row],[DÍAS PRORROGA  2]]+Tabla2022[[#This Row],[DÍAS PRORROGA 3]],Tabla2022[[#This Row],[FECHA DE TERMINACIÓN INICIAL]])+Tabla2022[[#This Row],[TOTAL DÍAS SUSPENDIDOS]]</f>
        <v>44913</v>
      </c>
      <c r="CE39" s="12">
        <f>IF(Tabla2022[[#This Row],[ADICIÓN]]="SI",Tabla2022[[#This Row],[VALOR INICIAL DEL CONTRATO]]+Tabla2022[[#This Row],[VALOR ADICIONES ]],Tabla2022[[#This Row],[VALOR INICIAL DEL CONTRATO]])</f>
        <v>66000000</v>
      </c>
      <c r="CF39" s="8"/>
      <c r="CG39" s="8"/>
      <c r="CH39" s="5"/>
      <c r="CI39" s="18" t="s">
        <v>496</v>
      </c>
      <c r="CJ39" s="1">
        <v>21</v>
      </c>
      <c r="CK39" s="21" t="s">
        <v>497</v>
      </c>
      <c r="CL39" s="21" t="s">
        <v>477</v>
      </c>
      <c r="CM39" s="1">
        <v>1633</v>
      </c>
    </row>
    <row r="40" spans="1:91" ht="76.5" x14ac:dyDescent="0.45">
      <c r="A40" s="1">
        <v>2022</v>
      </c>
      <c r="B40" s="1">
        <v>39</v>
      </c>
      <c r="C40" s="1" t="s">
        <v>91</v>
      </c>
      <c r="D40" s="1" t="str">
        <f>IF(Tabla2022[[#This Row],[FECHA DE TERMINACIÓN FINAL]]=0,"PENDIENTE FECHA",IF(Tabla2022[[#This Row],[FECHA DE TERMINACIÓN FINAL]]&lt;15,"PRÓXIMO A VENCER",IF(Tabla2022[[#This Row],[FECHA DE TERMINACIÓN FINAL]]&gt;30,"VIGENTE",IF(Tabla2022[[#This Row],[FECHA DE TERMINACIÓN FINAL]]&lt;0,"VENCIDO"))))</f>
        <v>VIGENTE</v>
      </c>
      <c r="E40" s="1">
        <v>67057</v>
      </c>
      <c r="F40" s="1" t="s">
        <v>498</v>
      </c>
      <c r="G40" s="1" t="s">
        <v>499</v>
      </c>
      <c r="H40" s="5" t="s">
        <v>500</v>
      </c>
      <c r="I40" s="1" t="s">
        <v>200</v>
      </c>
      <c r="J40" s="1">
        <v>20</v>
      </c>
      <c r="K40" s="6">
        <v>44572</v>
      </c>
      <c r="L40" s="1">
        <v>40</v>
      </c>
      <c r="M40" s="7">
        <v>44581</v>
      </c>
      <c r="N40" s="8" t="s">
        <v>467</v>
      </c>
      <c r="O40" s="1" t="s">
        <v>97</v>
      </c>
      <c r="P40" s="1" t="s">
        <v>98</v>
      </c>
      <c r="Q40" s="1">
        <v>1</v>
      </c>
      <c r="R40" s="9" t="s">
        <v>501</v>
      </c>
      <c r="S40" s="10" t="s">
        <v>502</v>
      </c>
      <c r="T40" s="1" t="s">
        <v>101</v>
      </c>
      <c r="U40" s="1" t="s">
        <v>474</v>
      </c>
      <c r="V40" s="1" t="s">
        <v>103</v>
      </c>
      <c r="W40" s="8" t="s">
        <v>104</v>
      </c>
      <c r="X40" s="8" t="s">
        <v>105</v>
      </c>
      <c r="Y40" s="1" t="s">
        <v>106</v>
      </c>
      <c r="Z40" s="1" t="s">
        <v>471</v>
      </c>
      <c r="AA40" s="1" t="s">
        <v>101</v>
      </c>
      <c r="AB40" s="1" t="s">
        <v>108</v>
      </c>
      <c r="AC40" s="1">
        <v>79889687</v>
      </c>
      <c r="AD40" s="1">
        <v>2</v>
      </c>
      <c r="AE40" s="1" t="str">
        <f>IF(Tabla2022[[#This Row],[CONTRATISTA CONJUNTO]]="NO"," - ")</f>
        <v xml:space="preserve"> - </v>
      </c>
      <c r="AF40" s="1" t="str">
        <f>IF(Tabla2022[[#This Row],[CONTRATISTA CONJUNTO]]="NO"," - ")</f>
        <v xml:space="preserve"> - </v>
      </c>
      <c r="AG40" s="1" t="str">
        <f>IF(Tabla2022[[#This Row],[CONTRATISTA CONJUNTO]]="NO"," - ")</f>
        <v xml:space="preserve"> - </v>
      </c>
      <c r="AH40" s="6">
        <v>28888</v>
      </c>
      <c r="AI40" s="8" t="s">
        <v>503</v>
      </c>
      <c r="AJ40" s="1">
        <v>3043763331</v>
      </c>
      <c r="AK40" s="1" t="s">
        <v>504</v>
      </c>
      <c r="AL40" s="1" t="s">
        <v>505</v>
      </c>
      <c r="AM40" s="1">
        <v>1019006008</v>
      </c>
      <c r="AN40" s="1">
        <v>6</v>
      </c>
      <c r="AO40" s="1"/>
      <c r="AP40" s="1"/>
      <c r="AQ40" s="1" t="s">
        <v>113</v>
      </c>
      <c r="AR40" s="1" t="s">
        <v>114</v>
      </c>
      <c r="AS40" s="6">
        <v>44575</v>
      </c>
      <c r="AT40" s="1" t="s">
        <v>344</v>
      </c>
      <c r="AU40" s="6">
        <v>44580</v>
      </c>
      <c r="AV40" s="6">
        <v>44580</v>
      </c>
      <c r="AW40" s="12">
        <v>82500000</v>
      </c>
      <c r="AX40" s="13">
        <v>44581</v>
      </c>
      <c r="AY40" s="6">
        <v>44914</v>
      </c>
      <c r="AZ40" s="14">
        <v>44914.999305555553</v>
      </c>
      <c r="BA40" s="1">
        <f>Tabla2022[[#This Row],[FECHA DE TERMINACIÓN INICIAL]]-Tabla2022[[#This Row],[FECHA ACTA DE INICIO]]</f>
        <v>333</v>
      </c>
      <c r="BB40" s="1">
        <f t="shared" si="0"/>
        <v>11</v>
      </c>
      <c r="BC40" s="12">
        <f>IF(Tabla2022[[#This Row],[PLAZO DE EJECUCIÓN MESES ]]&gt;0,Tabla2022[[#This Row],[VALOR INICIAL DEL CONTRATO]]/Tabla2022[[#This Row],[PLAZO DE EJECUCIÓN MESES ]]," 0 ")</f>
        <v>7500000</v>
      </c>
      <c r="BD40" s="1" t="s">
        <v>101</v>
      </c>
      <c r="BE40" s="12">
        <f>IF(Tabla2022[[#This Row],[ANTICIPOS]]="NO",0," - ")</f>
        <v>0</v>
      </c>
      <c r="BF40" s="1" t="s">
        <v>101</v>
      </c>
      <c r="BG40" s="1"/>
      <c r="BH40" s="1"/>
      <c r="BI40" s="1"/>
      <c r="BJ40" s="1"/>
      <c r="BK40" s="1"/>
      <c r="BL40" s="1"/>
      <c r="BM40" s="1"/>
      <c r="BN40" s="1"/>
      <c r="BO40" s="1"/>
      <c r="BP40" s="1"/>
      <c r="BQ40" s="1"/>
      <c r="BR40" s="1"/>
      <c r="BS40" s="1"/>
      <c r="BT40" s="1"/>
      <c r="BU40" s="1"/>
      <c r="BV40" s="1"/>
      <c r="BW40" s="1"/>
      <c r="BX40" s="1"/>
      <c r="BY40" s="1"/>
      <c r="BZ40" s="1">
        <f>Tabla2022[[#This Row],[DÍAS PRORROGA 1]]+Tabla2022[[#This Row],[DÍAS PRORROGA  2]]+Tabla2022[[#This Row],[DÍAS PRORROGA 3]]</f>
        <v>0</v>
      </c>
      <c r="CA40" s="12">
        <f>IF(Tabla2022[[#This Row],[ADICIÓN]]="NO",0,Tabla2022[[#This Row],[VALOR ADICIÓN 1]]+Tabla2022[[#This Row],[VALOR ADICIÓN 2]]+Tabla2022[[#This Row],[VALOR ADICIÓN 3]])</f>
        <v>0</v>
      </c>
      <c r="CB40" s="1"/>
      <c r="CC40" s="1"/>
      <c r="CD40" s="6">
        <f>IF(Tabla2022[[#This Row],[ADICIÓN]]="SI",Tabla2022[[#This Row],[PLAZO DE EJECUCIÓN DÍAS]]+Tabla2022[[#This Row],[DÍAS PRORROGA 1]]+Tabla2022[[#This Row],[DÍAS PRORROGA  2]]+Tabla2022[[#This Row],[DÍAS PRORROGA 3]],Tabla2022[[#This Row],[FECHA DE TERMINACIÓN INICIAL]])+Tabla2022[[#This Row],[TOTAL DÍAS SUSPENDIDOS]]</f>
        <v>44914</v>
      </c>
      <c r="CE40" s="12">
        <f>IF(Tabla2022[[#This Row],[ADICIÓN]]="SI",Tabla2022[[#This Row],[VALOR INICIAL DEL CONTRATO]]+Tabla2022[[#This Row],[VALOR ADICIONES ]],Tabla2022[[#This Row],[VALOR INICIAL DEL CONTRATO]])</f>
        <v>82500000</v>
      </c>
      <c r="CF40" s="8"/>
      <c r="CG40" s="8"/>
      <c r="CH40" s="5"/>
      <c r="CI40" s="15" t="s">
        <v>506</v>
      </c>
      <c r="CJ40" s="1">
        <v>19</v>
      </c>
      <c r="CK40" s="21" t="s">
        <v>476</v>
      </c>
      <c r="CL40" s="22" t="s">
        <v>477</v>
      </c>
      <c r="CM40" s="1">
        <v>1589</v>
      </c>
    </row>
    <row r="41" spans="1:91" ht="76.5" x14ac:dyDescent="0.45">
      <c r="A41" s="1">
        <v>2022</v>
      </c>
      <c r="B41" s="1">
        <v>40</v>
      </c>
      <c r="C41" s="1" t="s">
        <v>91</v>
      </c>
      <c r="D41" s="1" t="str">
        <f>IF(Tabla2022[[#This Row],[FECHA DE TERMINACIÓN FINAL]]=0,"PENDIENTE FECHA",IF(Tabla2022[[#This Row],[FECHA DE TERMINACIÓN FINAL]]&lt;15,"PRÓXIMO A VENCER",IF(Tabla2022[[#This Row],[FECHA DE TERMINACIÓN FINAL]]&gt;30,"VIGENTE",IF(Tabla2022[[#This Row],[FECHA DE TERMINACIÓN FINAL]]&lt;0,"VENCIDO"))))</f>
        <v>VIGENTE</v>
      </c>
      <c r="E41" s="1">
        <v>70174</v>
      </c>
      <c r="F41" s="1" t="s">
        <v>507</v>
      </c>
      <c r="G41" s="1" t="s">
        <v>508</v>
      </c>
      <c r="H41" s="5" t="s">
        <v>509</v>
      </c>
      <c r="I41" s="1" t="s">
        <v>248</v>
      </c>
      <c r="J41" s="1">
        <v>148</v>
      </c>
      <c r="K41" s="6">
        <v>44582</v>
      </c>
      <c r="L41" s="1">
        <v>73</v>
      </c>
      <c r="M41" s="7">
        <v>44585</v>
      </c>
      <c r="N41" s="8" t="s">
        <v>510</v>
      </c>
      <c r="O41" s="1" t="s">
        <v>97</v>
      </c>
      <c r="P41" s="1" t="s">
        <v>98</v>
      </c>
      <c r="Q41" s="1">
        <v>1</v>
      </c>
      <c r="R41" s="9" t="s">
        <v>511</v>
      </c>
      <c r="S41" s="10" t="s">
        <v>511</v>
      </c>
      <c r="T41" s="1" t="s">
        <v>101</v>
      </c>
      <c r="U41" s="1" t="s">
        <v>512</v>
      </c>
      <c r="V41" s="1" t="s">
        <v>103</v>
      </c>
      <c r="W41" s="8" t="s">
        <v>104</v>
      </c>
      <c r="X41" s="8" t="s">
        <v>105</v>
      </c>
      <c r="Y41" s="1" t="s">
        <v>106</v>
      </c>
      <c r="Z41" s="1" t="s">
        <v>320</v>
      </c>
      <c r="AA41" s="1" t="s">
        <v>101</v>
      </c>
      <c r="AB41" s="1" t="s">
        <v>108</v>
      </c>
      <c r="AC41" s="1">
        <v>1026277892</v>
      </c>
      <c r="AD41" s="1">
        <v>8</v>
      </c>
      <c r="AE41" s="1" t="str">
        <f>IF(Tabla2022[[#This Row],[CONTRATISTA CONJUNTO]]="NO"," - ")</f>
        <v xml:space="preserve"> - </v>
      </c>
      <c r="AF41" s="1" t="str">
        <f>IF(Tabla2022[[#This Row],[CONTRATISTA CONJUNTO]]="NO"," - ")</f>
        <v xml:space="preserve"> - </v>
      </c>
      <c r="AG41" s="1" t="str">
        <f>IF(Tabla2022[[#This Row],[CONTRATISTA CONJUNTO]]="NO"," - ")</f>
        <v xml:space="preserve"> - </v>
      </c>
      <c r="AH41" s="6">
        <v>33636</v>
      </c>
      <c r="AI41" s="8" t="s">
        <v>513</v>
      </c>
      <c r="AJ41" s="1">
        <v>3103400577</v>
      </c>
      <c r="AK41" s="1" t="s">
        <v>514</v>
      </c>
      <c r="AL41" s="1" t="s">
        <v>323</v>
      </c>
      <c r="AM41" s="1">
        <v>52155157</v>
      </c>
      <c r="AN41" s="1">
        <v>2</v>
      </c>
      <c r="AO41" s="1"/>
      <c r="AP41" s="1"/>
      <c r="AQ41" s="1" t="s">
        <v>113</v>
      </c>
      <c r="AR41" s="1" t="s">
        <v>114</v>
      </c>
      <c r="AS41" s="6">
        <v>44579</v>
      </c>
      <c r="AT41" s="1" t="s">
        <v>515</v>
      </c>
      <c r="AU41" s="6">
        <v>44582</v>
      </c>
      <c r="AV41" s="6">
        <v>44582</v>
      </c>
      <c r="AW41" s="12">
        <v>66000000</v>
      </c>
      <c r="AX41" s="13">
        <v>44585</v>
      </c>
      <c r="AY41" s="6">
        <v>44918</v>
      </c>
      <c r="AZ41" s="14">
        <v>44918.999305555553</v>
      </c>
      <c r="BA41" s="1">
        <f>Tabla2022[[#This Row],[FECHA DE TERMINACIÓN INICIAL]]-Tabla2022[[#This Row],[FECHA ACTA DE INICIO]]</f>
        <v>333</v>
      </c>
      <c r="BB41" s="1">
        <f t="shared" si="0"/>
        <v>11</v>
      </c>
      <c r="BC41" s="12">
        <f>IF(Tabla2022[[#This Row],[PLAZO DE EJECUCIÓN MESES ]]&gt;0,Tabla2022[[#This Row],[VALOR INICIAL DEL CONTRATO]]/Tabla2022[[#This Row],[PLAZO DE EJECUCIÓN MESES ]]," 0 ")</f>
        <v>6000000</v>
      </c>
      <c r="BD41" s="1" t="s">
        <v>101</v>
      </c>
      <c r="BE41" s="12">
        <f>IF(Tabla2022[[#This Row],[ANTICIPOS]]="NO",0," - ")</f>
        <v>0</v>
      </c>
      <c r="BF41" s="1" t="s">
        <v>101</v>
      </c>
      <c r="BG41" s="1"/>
      <c r="BH41" s="1"/>
      <c r="BI41" s="1"/>
      <c r="BJ41" s="1"/>
      <c r="BK41" s="1"/>
      <c r="BL41" s="1"/>
      <c r="BM41" s="1"/>
      <c r="BN41" s="1"/>
      <c r="BO41" s="1"/>
      <c r="BP41" s="1"/>
      <c r="BQ41" s="1"/>
      <c r="BR41" s="1"/>
      <c r="BS41" s="1"/>
      <c r="BT41" s="1"/>
      <c r="BU41" s="1"/>
      <c r="BV41" s="1"/>
      <c r="BW41" s="1"/>
      <c r="BX41" s="1"/>
      <c r="BY41" s="1"/>
      <c r="BZ41" s="1">
        <f>Tabla2022[[#This Row],[DÍAS PRORROGA 1]]+Tabla2022[[#This Row],[DÍAS PRORROGA  2]]+Tabla2022[[#This Row],[DÍAS PRORROGA 3]]</f>
        <v>0</v>
      </c>
      <c r="CA41" s="12">
        <f>IF(Tabla2022[[#This Row],[ADICIÓN]]="NO",0,Tabla2022[[#This Row],[VALOR ADICIÓN 1]]+Tabla2022[[#This Row],[VALOR ADICIÓN 2]]+Tabla2022[[#This Row],[VALOR ADICIÓN 3]])</f>
        <v>0</v>
      </c>
      <c r="CB41" s="1"/>
      <c r="CC41" s="1"/>
      <c r="CD41" s="6">
        <f>IF(Tabla2022[[#This Row],[ADICIÓN]]="SI",Tabla2022[[#This Row],[PLAZO DE EJECUCIÓN DÍAS]]+Tabla2022[[#This Row],[DÍAS PRORROGA 1]]+Tabla2022[[#This Row],[DÍAS PRORROGA  2]]+Tabla2022[[#This Row],[DÍAS PRORROGA 3]],Tabla2022[[#This Row],[FECHA DE TERMINACIÓN INICIAL]])+Tabla2022[[#This Row],[TOTAL DÍAS SUSPENDIDOS]]</f>
        <v>44918</v>
      </c>
      <c r="CE41" s="12">
        <f>IF(Tabla2022[[#This Row],[ADICIÓN]]="SI",Tabla2022[[#This Row],[VALOR INICIAL DEL CONTRATO]]+Tabla2022[[#This Row],[VALOR ADICIONES ]],Tabla2022[[#This Row],[VALOR INICIAL DEL CONTRATO]])</f>
        <v>66000000</v>
      </c>
      <c r="CF41" s="8"/>
      <c r="CG41" s="8"/>
      <c r="CH41" s="5"/>
      <c r="CI41" s="18" t="s">
        <v>516</v>
      </c>
      <c r="CJ41" s="1">
        <v>38</v>
      </c>
      <c r="CK41" s="22" t="s">
        <v>517</v>
      </c>
      <c r="CL41" s="21" t="s">
        <v>518</v>
      </c>
      <c r="CM41" s="1">
        <v>1669</v>
      </c>
    </row>
    <row r="42" spans="1:91" ht="76.5" x14ac:dyDescent="0.45">
      <c r="A42" s="1">
        <v>2022</v>
      </c>
      <c r="B42" s="1">
        <v>41</v>
      </c>
      <c r="C42" s="1" t="s">
        <v>91</v>
      </c>
      <c r="D42" s="1" t="str">
        <f>IF(Tabla2022[[#This Row],[FECHA DE TERMINACIÓN FINAL]]=0,"PENDIENTE FECHA",IF(Tabla2022[[#This Row],[FECHA DE TERMINACIÓN FINAL]]&lt;15,"PRÓXIMO A VENCER",IF(Tabla2022[[#This Row],[FECHA DE TERMINACIÓN FINAL]]&gt;30,"VIGENTE",IF(Tabla2022[[#This Row],[FECHA DE TERMINACIÓN FINAL]]&lt;0,"VENCIDO"))))</f>
        <v>VIGENTE</v>
      </c>
      <c r="E42" s="1">
        <v>70069</v>
      </c>
      <c r="F42" s="1" t="s">
        <v>519</v>
      </c>
      <c r="G42" s="1" t="s">
        <v>520</v>
      </c>
      <c r="H42" s="5" t="s">
        <v>521</v>
      </c>
      <c r="I42" s="1" t="s">
        <v>248</v>
      </c>
      <c r="J42" s="1">
        <v>141</v>
      </c>
      <c r="K42" s="6">
        <v>44581</v>
      </c>
      <c r="L42" s="1">
        <v>68</v>
      </c>
      <c r="M42" s="7">
        <v>44585</v>
      </c>
      <c r="N42" s="8" t="s">
        <v>522</v>
      </c>
      <c r="O42" s="1" t="s">
        <v>97</v>
      </c>
      <c r="P42" s="1" t="s">
        <v>98</v>
      </c>
      <c r="Q42" s="1">
        <v>1</v>
      </c>
      <c r="R42" s="9" t="s">
        <v>523</v>
      </c>
      <c r="S42" s="10" t="s">
        <v>523</v>
      </c>
      <c r="T42" s="1" t="s">
        <v>101</v>
      </c>
      <c r="U42" s="1" t="s">
        <v>524</v>
      </c>
      <c r="V42" s="1" t="s">
        <v>103</v>
      </c>
      <c r="W42" s="8" t="s">
        <v>104</v>
      </c>
      <c r="X42" s="8" t="s">
        <v>105</v>
      </c>
      <c r="Y42" s="1" t="s">
        <v>127</v>
      </c>
      <c r="Z42" s="1" t="s">
        <v>320</v>
      </c>
      <c r="AA42" s="1" t="s">
        <v>101</v>
      </c>
      <c r="AB42" s="1" t="s">
        <v>108</v>
      </c>
      <c r="AC42" s="1">
        <v>1019088970</v>
      </c>
      <c r="AD42" s="1">
        <v>8</v>
      </c>
      <c r="AE42" s="1" t="str">
        <f>IF(Tabla2022[[#This Row],[CONTRATISTA CONJUNTO]]="NO"," - ")</f>
        <v xml:space="preserve"> - </v>
      </c>
      <c r="AF42" s="1" t="str">
        <f>IF(Tabla2022[[#This Row],[CONTRATISTA CONJUNTO]]="NO"," - ")</f>
        <v xml:space="preserve"> - </v>
      </c>
      <c r="AG42" s="1" t="str">
        <f>IF(Tabla2022[[#This Row],[CONTRATISTA CONJUNTO]]="NO"," - ")</f>
        <v xml:space="preserve"> - </v>
      </c>
      <c r="AH42" s="6">
        <v>34275</v>
      </c>
      <c r="AI42" s="8" t="s">
        <v>525</v>
      </c>
      <c r="AJ42" s="1">
        <v>3504860999</v>
      </c>
      <c r="AK42" s="1" t="s">
        <v>526</v>
      </c>
      <c r="AL42" s="1" t="s">
        <v>323</v>
      </c>
      <c r="AM42" s="1">
        <v>52155157</v>
      </c>
      <c r="AN42" s="1">
        <v>2</v>
      </c>
      <c r="AO42" s="1"/>
      <c r="AP42" s="1"/>
      <c r="AQ42" s="1" t="s">
        <v>113</v>
      </c>
      <c r="AR42" s="1" t="s">
        <v>114</v>
      </c>
      <c r="AS42" s="6">
        <v>44579</v>
      </c>
      <c r="AT42" s="1" t="s">
        <v>115</v>
      </c>
      <c r="AU42" s="6">
        <v>44582</v>
      </c>
      <c r="AV42" s="6">
        <v>44582</v>
      </c>
      <c r="AW42" s="12">
        <v>71500000</v>
      </c>
      <c r="AX42" s="13">
        <v>44585</v>
      </c>
      <c r="AY42" s="6">
        <v>44918</v>
      </c>
      <c r="AZ42" s="14">
        <v>44918.999305555553</v>
      </c>
      <c r="BA42" s="1">
        <f>Tabla2022[[#This Row],[FECHA DE TERMINACIÓN INICIAL]]-Tabla2022[[#This Row],[FECHA ACTA DE INICIO]]</f>
        <v>333</v>
      </c>
      <c r="BB42" s="1">
        <f t="shared" si="0"/>
        <v>11</v>
      </c>
      <c r="BC42" s="12">
        <f>IF(Tabla2022[[#This Row],[PLAZO DE EJECUCIÓN MESES ]]&gt;0,Tabla2022[[#This Row],[VALOR INICIAL DEL CONTRATO]]/Tabla2022[[#This Row],[PLAZO DE EJECUCIÓN MESES ]]," 0 ")</f>
        <v>6500000</v>
      </c>
      <c r="BD42" s="1" t="s">
        <v>101</v>
      </c>
      <c r="BE42" s="12">
        <f>IF(Tabla2022[[#This Row],[ANTICIPOS]]="NO",0," - ")</f>
        <v>0</v>
      </c>
      <c r="BF42" s="1" t="s">
        <v>101</v>
      </c>
      <c r="BG42" s="1"/>
      <c r="BH42" s="1"/>
      <c r="BI42" s="1"/>
      <c r="BJ42" s="1"/>
      <c r="BK42" s="1"/>
      <c r="BL42" s="1"/>
      <c r="BM42" s="1"/>
      <c r="BN42" s="1"/>
      <c r="BO42" s="1"/>
      <c r="BP42" s="1"/>
      <c r="BQ42" s="1"/>
      <c r="BR42" s="1"/>
      <c r="BS42" s="1"/>
      <c r="BT42" s="1"/>
      <c r="BU42" s="1"/>
      <c r="BV42" s="1"/>
      <c r="BW42" s="1"/>
      <c r="BX42" s="1"/>
      <c r="BY42" s="1"/>
      <c r="BZ42" s="1">
        <f>Tabla2022[[#This Row],[DÍAS PRORROGA 1]]+Tabla2022[[#This Row],[DÍAS PRORROGA  2]]+Tabla2022[[#This Row],[DÍAS PRORROGA 3]]</f>
        <v>0</v>
      </c>
      <c r="CA42" s="12">
        <f>IF(Tabla2022[[#This Row],[ADICIÓN]]="NO",0,Tabla2022[[#This Row],[VALOR ADICIÓN 1]]+Tabla2022[[#This Row],[VALOR ADICIÓN 2]]+Tabla2022[[#This Row],[VALOR ADICIÓN 3]])</f>
        <v>0</v>
      </c>
      <c r="CB42" s="1"/>
      <c r="CC42" s="1"/>
      <c r="CD42" s="6">
        <f>IF(Tabla2022[[#This Row],[ADICIÓN]]="SI",Tabla2022[[#This Row],[PLAZO DE EJECUCIÓN DÍAS]]+Tabla2022[[#This Row],[DÍAS PRORROGA 1]]+Tabla2022[[#This Row],[DÍAS PRORROGA  2]]+Tabla2022[[#This Row],[DÍAS PRORROGA 3]],Tabla2022[[#This Row],[FECHA DE TERMINACIÓN INICIAL]])+Tabla2022[[#This Row],[TOTAL DÍAS SUSPENDIDOS]]</f>
        <v>44918</v>
      </c>
      <c r="CE42" s="12">
        <f>IF(Tabla2022[[#This Row],[ADICIÓN]]="SI",Tabla2022[[#This Row],[VALOR INICIAL DEL CONTRATO]]+Tabla2022[[#This Row],[VALOR ADICIONES ]],Tabla2022[[#This Row],[VALOR INICIAL DEL CONTRATO]])</f>
        <v>71500000</v>
      </c>
      <c r="CF42" s="8"/>
      <c r="CG42" s="8"/>
      <c r="CH42" s="5"/>
      <c r="CI42" s="15" t="s">
        <v>527</v>
      </c>
      <c r="CJ42" s="1">
        <v>30</v>
      </c>
      <c r="CK42" s="22" t="s">
        <v>528</v>
      </c>
      <c r="CL42" s="21" t="s">
        <v>518</v>
      </c>
      <c r="CM42" s="1">
        <v>1652</v>
      </c>
    </row>
    <row r="43" spans="1:91" ht="76.5" x14ac:dyDescent="0.45">
      <c r="A43" s="1">
        <v>2022</v>
      </c>
      <c r="B43" s="1">
        <v>42</v>
      </c>
      <c r="C43" s="1" t="s">
        <v>91</v>
      </c>
      <c r="D43" s="1" t="str">
        <f>IF(Tabla2022[[#This Row],[FECHA DE TERMINACIÓN FINAL]]=0,"PENDIENTE FECHA",IF(Tabla2022[[#This Row],[FECHA DE TERMINACIÓN FINAL]]&lt;15,"PRÓXIMO A VENCER",IF(Tabla2022[[#This Row],[FECHA DE TERMINACIÓN FINAL]]&gt;30,"VIGENTE",IF(Tabla2022[[#This Row],[FECHA DE TERMINACIÓN FINAL]]&lt;0,"VENCIDO"))))</f>
        <v>VIGENTE</v>
      </c>
      <c r="E43" s="1">
        <v>69913</v>
      </c>
      <c r="F43" s="1" t="s">
        <v>529</v>
      </c>
      <c r="G43" s="1" t="s">
        <v>530</v>
      </c>
      <c r="H43" s="5" t="s">
        <v>531</v>
      </c>
      <c r="I43" s="1" t="s">
        <v>248</v>
      </c>
      <c r="J43" s="1">
        <v>119</v>
      </c>
      <c r="K43" s="6">
        <v>44580</v>
      </c>
      <c r="L43" s="1">
        <v>52</v>
      </c>
      <c r="M43" s="7">
        <v>44582</v>
      </c>
      <c r="N43" s="8" t="s">
        <v>532</v>
      </c>
      <c r="O43" s="1" t="s">
        <v>97</v>
      </c>
      <c r="P43" s="1" t="s">
        <v>98</v>
      </c>
      <c r="Q43" s="1">
        <v>1</v>
      </c>
      <c r="R43" s="9" t="s">
        <v>533</v>
      </c>
      <c r="S43" s="10" t="s">
        <v>534</v>
      </c>
      <c r="T43" s="1" t="s">
        <v>101</v>
      </c>
      <c r="U43" s="1" t="s">
        <v>535</v>
      </c>
      <c r="V43" s="1" t="s">
        <v>103</v>
      </c>
      <c r="W43" s="8" t="s">
        <v>104</v>
      </c>
      <c r="X43" s="8" t="s">
        <v>105</v>
      </c>
      <c r="Y43" s="1" t="s">
        <v>127</v>
      </c>
      <c r="Z43" s="1" t="s">
        <v>320</v>
      </c>
      <c r="AA43" s="1" t="s">
        <v>101</v>
      </c>
      <c r="AB43" s="1" t="s">
        <v>108</v>
      </c>
      <c r="AC43" s="1">
        <v>38246402</v>
      </c>
      <c r="AD43" s="1">
        <v>2</v>
      </c>
      <c r="AE43" s="1" t="str">
        <f>IF(Tabla2022[[#This Row],[CONTRATISTA CONJUNTO]]="NO"," - ")</f>
        <v xml:space="preserve"> - </v>
      </c>
      <c r="AF43" s="1" t="str">
        <f>IF(Tabla2022[[#This Row],[CONTRATISTA CONJUNTO]]="NO"," - ")</f>
        <v xml:space="preserve"> - </v>
      </c>
      <c r="AG43" s="1" t="str">
        <f>IF(Tabla2022[[#This Row],[CONTRATISTA CONJUNTO]]="NO"," - ")</f>
        <v xml:space="preserve"> - </v>
      </c>
      <c r="AH43" s="6">
        <v>21938</v>
      </c>
      <c r="AI43" s="8" t="s">
        <v>536</v>
      </c>
      <c r="AJ43" s="1">
        <v>3142939947</v>
      </c>
      <c r="AK43" s="1" t="s">
        <v>537</v>
      </c>
      <c r="AL43" s="1" t="s">
        <v>323</v>
      </c>
      <c r="AM43" s="1">
        <v>52155157</v>
      </c>
      <c r="AN43" s="1">
        <v>2</v>
      </c>
      <c r="AO43" s="1"/>
      <c r="AP43" s="1"/>
      <c r="AQ43" s="1" t="s">
        <v>113</v>
      </c>
      <c r="AR43" s="1" t="s">
        <v>114</v>
      </c>
      <c r="AS43" s="6">
        <v>44579</v>
      </c>
      <c r="AT43" s="1" t="s">
        <v>344</v>
      </c>
      <c r="AU43" s="6">
        <v>44581</v>
      </c>
      <c r="AV43" s="6">
        <v>44581</v>
      </c>
      <c r="AW43" s="12">
        <v>62700000</v>
      </c>
      <c r="AX43" s="13">
        <v>44582</v>
      </c>
      <c r="AY43" s="6">
        <v>44915</v>
      </c>
      <c r="AZ43" s="14">
        <v>44915.999305555553</v>
      </c>
      <c r="BA43" s="1">
        <f>Tabla2022[[#This Row],[FECHA DE TERMINACIÓN INICIAL]]-Tabla2022[[#This Row],[FECHA ACTA DE INICIO]]</f>
        <v>333</v>
      </c>
      <c r="BB43" s="1">
        <f t="shared" si="0"/>
        <v>11</v>
      </c>
      <c r="BC43" s="12">
        <f>IF(Tabla2022[[#This Row],[PLAZO DE EJECUCIÓN MESES ]]&gt;0,Tabla2022[[#This Row],[VALOR INICIAL DEL CONTRATO]]/Tabla2022[[#This Row],[PLAZO DE EJECUCIÓN MESES ]]," 0 ")</f>
        <v>5700000</v>
      </c>
      <c r="BD43" s="1" t="s">
        <v>101</v>
      </c>
      <c r="BE43" s="12">
        <f>IF(Tabla2022[[#This Row],[ANTICIPOS]]="NO",0," - ")</f>
        <v>0</v>
      </c>
      <c r="BF43" s="1" t="s">
        <v>101</v>
      </c>
      <c r="BG43" s="1"/>
      <c r="BH43" s="1"/>
      <c r="BI43" s="1"/>
      <c r="BJ43" s="1"/>
      <c r="BK43" s="1"/>
      <c r="BL43" s="1"/>
      <c r="BM43" s="1"/>
      <c r="BN43" s="1"/>
      <c r="BO43" s="1"/>
      <c r="BP43" s="1"/>
      <c r="BQ43" s="1"/>
      <c r="BR43" s="1"/>
      <c r="BS43" s="1"/>
      <c r="BT43" s="1"/>
      <c r="BU43" s="1"/>
      <c r="BV43" s="1"/>
      <c r="BW43" s="1"/>
      <c r="BX43" s="1"/>
      <c r="BY43" s="1"/>
      <c r="BZ43" s="1">
        <f>Tabla2022[[#This Row],[DÍAS PRORROGA 1]]+Tabla2022[[#This Row],[DÍAS PRORROGA  2]]+Tabla2022[[#This Row],[DÍAS PRORROGA 3]]</f>
        <v>0</v>
      </c>
      <c r="CA43" s="12">
        <f>IF(Tabla2022[[#This Row],[ADICIÓN]]="NO",0,Tabla2022[[#This Row],[VALOR ADICIÓN 1]]+Tabla2022[[#This Row],[VALOR ADICIÓN 2]]+Tabla2022[[#This Row],[VALOR ADICIÓN 3]])</f>
        <v>0</v>
      </c>
      <c r="CB43" s="1"/>
      <c r="CC43" s="1"/>
      <c r="CD43" s="6">
        <f>IF(Tabla2022[[#This Row],[ADICIÓN]]="SI",Tabla2022[[#This Row],[PLAZO DE EJECUCIÓN DÍAS]]+Tabla2022[[#This Row],[DÍAS PRORROGA 1]]+Tabla2022[[#This Row],[DÍAS PRORROGA  2]]+Tabla2022[[#This Row],[DÍAS PRORROGA 3]],Tabla2022[[#This Row],[FECHA DE TERMINACIÓN INICIAL]])+Tabla2022[[#This Row],[TOTAL DÍAS SUSPENDIDOS]]</f>
        <v>44915</v>
      </c>
      <c r="CE43" s="12">
        <f>IF(Tabla2022[[#This Row],[ADICIÓN]]="SI",Tabla2022[[#This Row],[VALOR INICIAL DEL CONTRATO]]+Tabla2022[[#This Row],[VALOR ADICIONES ]],Tabla2022[[#This Row],[VALOR INICIAL DEL CONTRATO]])</f>
        <v>62700000</v>
      </c>
      <c r="CF43" s="8"/>
      <c r="CG43" s="8"/>
      <c r="CH43" s="5"/>
      <c r="CI43" s="15" t="s">
        <v>538</v>
      </c>
      <c r="CJ43" s="1">
        <v>6</v>
      </c>
      <c r="CK43" s="22" t="s">
        <v>539</v>
      </c>
      <c r="CL43" s="22" t="s">
        <v>477</v>
      </c>
      <c r="CM43" s="1">
        <v>1637</v>
      </c>
    </row>
    <row r="44" spans="1:91" ht="51" x14ac:dyDescent="0.45">
      <c r="A44" s="1">
        <v>2022</v>
      </c>
      <c r="B44" s="1">
        <v>43</v>
      </c>
      <c r="C44" s="1" t="s">
        <v>91</v>
      </c>
      <c r="D44" s="1" t="str">
        <f>IF(Tabla2022[[#This Row],[FECHA DE TERMINACIÓN FINAL]]=0,"PENDIENTE FECHA",IF(Tabla2022[[#This Row],[FECHA DE TERMINACIÓN FINAL]]&lt;15,"PRÓXIMO A VENCER",IF(Tabla2022[[#This Row],[FECHA DE TERMINACIÓN FINAL]]&gt;30,"VIGENTE",IF(Tabla2022[[#This Row],[FECHA DE TERMINACIÓN FINAL]]&lt;0,"VENCIDO"))))</f>
        <v>VIGENTE</v>
      </c>
      <c r="E44" s="1">
        <v>68306</v>
      </c>
      <c r="F44" s="1" t="s">
        <v>540</v>
      </c>
      <c r="G44" s="1" t="s">
        <v>541</v>
      </c>
      <c r="H44" s="5" t="s">
        <v>542</v>
      </c>
      <c r="I44" s="1" t="s">
        <v>248</v>
      </c>
      <c r="J44" s="1">
        <v>26</v>
      </c>
      <c r="K44" s="6">
        <v>44572</v>
      </c>
      <c r="L44" s="1">
        <v>193</v>
      </c>
      <c r="M44" s="7">
        <v>44587</v>
      </c>
      <c r="N44" s="8" t="s">
        <v>96</v>
      </c>
      <c r="O44" s="1" t="s">
        <v>97</v>
      </c>
      <c r="P44" s="1" t="s">
        <v>98</v>
      </c>
      <c r="Q44" s="1">
        <v>1</v>
      </c>
      <c r="R44" s="9" t="s">
        <v>543</v>
      </c>
      <c r="S44" s="10" t="s">
        <v>543</v>
      </c>
      <c r="T44" s="1" t="s">
        <v>101</v>
      </c>
      <c r="U44" s="1" t="s">
        <v>544</v>
      </c>
      <c r="V44" s="1" t="s">
        <v>103</v>
      </c>
      <c r="W44" s="8" t="s">
        <v>104</v>
      </c>
      <c r="X44" s="8" t="s">
        <v>105</v>
      </c>
      <c r="Y44" s="1" t="s">
        <v>127</v>
      </c>
      <c r="Z44" s="1" t="s">
        <v>450</v>
      </c>
      <c r="AA44" s="1" t="s">
        <v>114</v>
      </c>
      <c r="AB44" s="1" t="s">
        <v>108</v>
      </c>
      <c r="AC44" s="1">
        <v>52524470</v>
      </c>
      <c r="AD44" s="1">
        <v>7</v>
      </c>
      <c r="AE44" s="1" t="str">
        <f>IF(Tabla2022[[#This Row],[CONTRATISTA CONJUNTO]]="NO"," - ")</f>
        <v xml:space="preserve"> - </v>
      </c>
      <c r="AF44" s="1" t="str">
        <f>IF(Tabla2022[[#This Row],[CONTRATISTA CONJUNTO]]="NO"," - ")</f>
        <v xml:space="preserve"> - </v>
      </c>
      <c r="AG44" s="1" t="str">
        <f>IF(Tabla2022[[#This Row],[CONTRATISTA CONJUNTO]]="NO"," - ")</f>
        <v xml:space="preserve"> - </v>
      </c>
      <c r="AH44" s="6">
        <v>27999</v>
      </c>
      <c r="AI44" s="8" t="s">
        <v>545</v>
      </c>
      <c r="AJ44" s="1">
        <v>3209855923</v>
      </c>
      <c r="AK44" s="1" t="s">
        <v>546</v>
      </c>
      <c r="AL44" s="1" t="s">
        <v>547</v>
      </c>
      <c r="AM44" s="1">
        <v>63526944</v>
      </c>
      <c r="AN44" s="1">
        <v>5</v>
      </c>
      <c r="AO44" s="1"/>
      <c r="AP44" s="1"/>
      <c r="AQ44" s="1" t="s">
        <v>113</v>
      </c>
      <c r="AR44" s="1" t="s">
        <v>114</v>
      </c>
      <c r="AS44" s="6">
        <v>44579</v>
      </c>
      <c r="AT44" s="1" t="s">
        <v>115</v>
      </c>
      <c r="AU44" s="6">
        <v>44585</v>
      </c>
      <c r="AV44" s="6">
        <v>44585</v>
      </c>
      <c r="AW44" s="12">
        <v>44000000</v>
      </c>
      <c r="AX44" s="13">
        <v>44592</v>
      </c>
      <c r="AY44" s="6">
        <v>44925</v>
      </c>
      <c r="AZ44" s="14">
        <v>44925.999305555553</v>
      </c>
      <c r="BA44" s="1">
        <f>Tabla2022[[#This Row],[FECHA DE TERMINACIÓN INICIAL]]-Tabla2022[[#This Row],[FECHA ACTA DE INICIO]]</f>
        <v>333</v>
      </c>
      <c r="BB44" s="1">
        <f t="shared" si="0"/>
        <v>11</v>
      </c>
      <c r="BC44" s="12">
        <f>IF(Tabla2022[[#This Row],[PLAZO DE EJECUCIÓN MESES ]]&gt;0,Tabla2022[[#This Row],[VALOR INICIAL DEL CONTRATO]]/Tabla2022[[#This Row],[PLAZO DE EJECUCIÓN MESES ]]," 0 ")</f>
        <v>4000000</v>
      </c>
      <c r="BD44" s="1" t="s">
        <v>101</v>
      </c>
      <c r="BE44" s="12">
        <f>IF(Tabla2022[[#This Row],[ANTICIPOS]]="NO",0," - ")</f>
        <v>0</v>
      </c>
      <c r="BF44" s="1" t="s">
        <v>101</v>
      </c>
      <c r="BG44" s="1"/>
      <c r="BH44" s="1"/>
      <c r="BI44" s="1"/>
      <c r="BJ44" s="1"/>
      <c r="BK44" s="1"/>
      <c r="BL44" s="1"/>
      <c r="BM44" s="1"/>
      <c r="BN44" s="1"/>
      <c r="BO44" s="1"/>
      <c r="BP44" s="1"/>
      <c r="BQ44" s="1"/>
      <c r="BR44" s="1"/>
      <c r="BS44" s="1"/>
      <c r="BT44" s="1"/>
      <c r="BU44" s="1"/>
      <c r="BV44" s="1"/>
      <c r="BW44" s="1"/>
      <c r="BX44" s="1"/>
      <c r="BY44" s="1"/>
      <c r="BZ44" s="1">
        <f>Tabla2022[[#This Row],[DÍAS PRORROGA 1]]+Tabla2022[[#This Row],[DÍAS PRORROGA  2]]+Tabla2022[[#This Row],[DÍAS PRORROGA 3]]</f>
        <v>0</v>
      </c>
      <c r="CA44" s="12">
        <f>IF(Tabla2022[[#This Row],[ADICIÓN]]="NO",0,Tabla2022[[#This Row],[VALOR ADICIÓN 1]]+Tabla2022[[#This Row],[VALOR ADICIÓN 2]]+Tabla2022[[#This Row],[VALOR ADICIÓN 3]])</f>
        <v>0</v>
      </c>
      <c r="CB44" s="1"/>
      <c r="CC44" s="1"/>
      <c r="CD44" s="6">
        <f>IF(Tabla2022[[#This Row],[ADICIÓN]]="SI",Tabla2022[[#This Row],[PLAZO DE EJECUCIÓN DÍAS]]+Tabla2022[[#This Row],[DÍAS PRORROGA 1]]+Tabla2022[[#This Row],[DÍAS PRORROGA  2]]+Tabla2022[[#This Row],[DÍAS PRORROGA 3]],Tabla2022[[#This Row],[FECHA DE TERMINACIÓN INICIAL]])+Tabla2022[[#This Row],[TOTAL DÍAS SUSPENDIDOS]]</f>
        <v>44925</v>
      </c>
      <c r="CE44" s="12">
        <f>IF(Tabla2022[[#This Row],[ADICIÓN]]="SI",Tabla2022[[#This Row],[VALOR INICIAL DEL CONTRATO]]+Tabla2022[[#This Row],[VALOR ADICIONES ]],Tabla2022[[#This Row],[VALOR INICIAL DEL CONTRATO]])</f>
        <v>44000000</v>
      </c>
      <c r="CF44" s="8"/>
      <c r="CG44" s="8"/>
      <c r="CH44" s="5"/>
      <c r="CI44" s="15" t="s">
        <v>548</v>
      </c>
      <c r="CJ44" s="1">
        <v>57</v>
      </c>
      <c r="CK44" s="8" t="s">
        <v>118</v>
      </c>
      <c r="CL44" s="8" t="s">
        <v>119</v>
      </c>
      <c r="CM44" s="1">
        <v>1696</v>
      </c>
    </row>
    <row r="45" spans="1:91" ht="63.75" x14ac:dyDescent="0.45">
      <c r="A45" s="1">
        <v>2022</v>
      </c>
      <c r="B45" s="1">
        <v>44</v>
      </c>
      <c r="C45" s="1" t="s">
        <v>91</v>
      </c>
      <c r="D45" s="1" t="str">
        <f>IF(Tabla2022[[#This Row],[FECHA DE TERMINACIÓN FINAL]]=0,"PENDIENTE FECHA",IF(Tabla2022[[#This Row],[FECHA DE TERMINACIÓN FINAL]]&lt;15,"PRÓXIMO A VENCER",IF(Tabla2022[[#This Row],[FECHA DE TERMINACIÓN FINAL]]&gt;30,"VIGENTE",IF(Tabla2022[[#This Row],[FECHA DE TERMINACIÓN FINAL]]&lt;0,"VENCIDO"))))</f>
        <v>VIGENTE</v>
      </c>
      <c r="E45" s="1">
        <v>67715</v>
      </c>
      <c r="F45" s="1" t="s">
        <v>549</v>
      </c>
      <c r="G45" s="1" t="s">
        <v>550</v>
      </c>
      <c r="H45" s="5" t="s">
        <v>551</v>
      </c>
      <c r="I45" s="1" t="s">
        <v>123</v>
      </c>
      <c r="J45" s="1">
        <v>23</v>
      </c>
      <c r="K45" s="6">
        <v>44572</v>
      </c>
      <c r="L45" s="1">
        <v>57</v>
      </c>
      <c r="M45" s="7">
        <v>44582</v>
      </c>
      <c r="N45" s="8" t="s">
        <v>96</v>
      </c>
      <c r="O45" s="1" t="s">
        <v>97</v>
      </c>
      <c r="P45" s="1" t="s">
        <v>98</v>
      </c>
      <c r="Q45" s="1">
        <v>1</v>
      </c>
      <c r="R45" s="9" t="s">
        <v>552</v>
      </c>
      <c r="S45" s="10" t="s">
        <v>552</v>
      </c>
      <c r="T45" s="1" t="s">
        <v>101</v>
      </c>
      <c r="U45" s="1" t="s">
        <v>408</v>
      </c>
      <c r="V45" s="1" t="s">
        <v>103</v>
      </c>
      <c r="W45" s="8" t="s">
        <v>104</v>
      </c>
      <c r="X45" s="8" t="s">
        <v>105</v>
      </c>
      <c r="Y45" s="1" t="s">
        <v>106</v>
      </c>
      <c r="Z45" s="1" t="s">
        <v>405</v>
      </c>
      <c r="AA45" s="1" t="s">
        <v>101</v>
      </c>
      <c r="AB45" s="1" t="s">
        <v>108</v>
      </c>
      <c r="AC45" s="1">
        <v>80851526</v>
      </c>
      <c r="AD45" s="1">
        <v>4</v>
      </c>
      <c r="AE45" s="1" t="str">
        <f>IF(Tabla2022[[#This Row],[CONTRATISTA CONJUNTO]]="NO"," - ")</f>
        <v xml:space="preserve"> - </v>
      </c>
      <c r="AF45" s="1" t="str">
        <f>IF(Tabla2022[[#This Row],[CONTRATISTA CONJUNTO]]="NO"," - ")</f>
        <v xml:space="preserve"> - </v>
      </c>
      <c r="AG45" s="1" t="str">
        <f>IF(Tabla2022[[#This Row],[CONTRATISTA CONJUNTO]]="NO"," - ")</f>
        <v xml:space="preserve"> - </v>
      </c>
      <c r="AH45" s="6">
        <v>30963</v>
      </c>
      <c r="AI45" s="8" t="s">
        <v>553</v>
      </c>
      <c r="AJ45" s="1">
        <v>3058963814</v>
      </c>
      <c r="AK45" s="1" t="s">
        <v>554</v>
      </c>
      <c r="AL45" s="1" t="s">
        <v>161</v>
      </c>
      <c r="AM45" s="1">
        <v>79625519</v>
      </c>
      <c r="AN45" s="1">
        <v>0</v>
      </c>
      <c r="AO45" s="1"/>
      <c r="AP45" s="1"/>
      <c r="AQ45" s="1" t="s">
        <v>113</v>
      </c>
      <c r="AR45" s="1" t="s">
        <v>114</v>
      </c>
      <c r="AS45" s="6">
        <v>44580</v>
      </c>
      <c r="AT45" s="1" t="s">
        <v>115</v>
      </c>
      <c r="AU45" s="6">
        <v>44581</v>
      </c>
      <c r="AV45" s="6">
        <v>44581</v>
      </c>
      <c r="AW45" s="12">
        <v>77000000</v>
      </c>
      <c r="AX45" s="13">
        <v>44582</v>
      </c>
      <c r="AY45" s="6">
        <v>44915</v>
      </c>
      <c r="AZ45" s="14">
        <v>44915.999305555553</v>
      </c>
      <c r="BA45" s="1">
        <f>Tabla2022[[#This Row],[FECHA DE TERMINACIÓN INICIAL]]-Tabla2022[[#This Row],[FECHA ACTA DE INICIO]]</f>
        <v>333</v>
      </c>
      <c r="BB45" s="1">
        <f t="shared" si="0"/>
        <v>11</v>
      </c>
      <c r="BC45" s="12">
        <f>IF(Tabla2022[[#This Row],[PLAZO DE EJECUCIÓN MESES ]]&gt;0,Tabla2022[[#This Row],[VALOR INICIAL DEL CONTRATO]]/Tabla2022[[#This Row],[PLAZO DE EJECUCIÓN MESES ]]," 0 ")</f>
        <v>7000000</v>
      </c>
      <c r="BD45" s="1" t="s">
        <v>101</v>
      </c>
      <c r="BE45" s="12">
        <f>IF(Tabla2022[[#This Row],[ANTICIPOS]]="NO",0," - ")</f>
        <v>0</v>
      </c>
      <c r="BF45" s="1" t="s">
        <v>101</v>
      </c>
      <c r="BG45" s="1"/>
      <c r="BH45" s="1"/>
      <c r="BI45" s="1"/>
      <c r="BJ45" s="1"/>
      <c r="BK45" s="1"/>
      <c r="BL45" s="1"/>
      <c r="BM45" s="1"/>
      <c r="BN45" s="1"/>
      <c r="BO45" s="1"/>
      <c r="BP45" s="1"/>
      <c r="BQ45" s="1"/>
      <c r="BR45" s="1"/>
      <c r="BS45" s="1"/>
      <c r="BT45" s="1"/>
      <c r="BU45" s="1"/>
      <c r="BV45" s="1"/>
      <c r="BW45" s="1"/>
      <c r="BX45" s="1"/>
      <c r="BY45" s="1"/>
      <c r="BZ45" s="1">
        <f>Tabla2022[[#This Row],[DÍAS PRORROGA 1]]+Tabla2022[[#This Row],[DÍAS PRORROGA  2]]+Tabla2022[[#This Row],[DÍAS PRORROGA 3]]</f>
        <v>0</v>
      </c>
      <c r="CA45" s="12">
        <f>IF(Tabla2022[[#This Row],[ADICIÓN]]="NO",0,Tabla2022[[#This Row],[VALOR ADICIÓN 1]]+Tabla2022[[#This Row],[VALOR ADICIÓN 2]]+Tabla2022[[#This Row],[VALOR ADICIÓN 3]])</f>
        <v>0</v>
      </c>
      <c r="CB45" s="1"/>
      <c r="CC45" s="1"/>
      <c r="CD45" s="6">
        <f>IF(Tabla2022[[#This Row],[ADICIÓN]]="SI",Tabla2022[[#This Row],[PLAZO DE EJECUCIÓN DÍAS]]+Tabla2022[[#This Row],[DÍAS PRORROGA 1]]+Tabla2022[[#This Row],[DÍAS PRORROGA  2]]+Tabla2022[[#This Row],[DÍAS PRORROGA 3]],Tabla2022[[#This Row],[FECHA DE TERMINACIÓN INICIAL]])+Tabla2022[[#This Row],[TOTAL DÍAS SUSPENDIDOS]]</f>
        <v>44915</v>
      </c>
      <c r="CE45" s="12">
        <f>IF(Tabla2022[[#This Row],[ADICIÓN]]="SI",Tabla2022[[#This Row],[VALOR INICIAL DEL CONTRATO]]+Tabla2022[[#This Row],[VALOR ADICIONES ]],Tabla2022[[#This Row],[VALOR INICIAL DEL CONTRATO]])</f>
        <v>77000000</v>
      </c>
      <c r="CF45" s="8"/>
      <c r="CG45" s="8"/>
      <c r="CH45" s="5"/>
      <c r="CI45" s="15" t="s">
        <v>555</v>
      </c>
      <c r="CJ45" s="1">
        <v>57</v>
      </c>
      <c r="CK45" s="8" t="s">
        <v>118</v>
      </c>
      <c r="CL45" s="8" t="s">
        <v>119</v>
      </c>
      <c r="CM45" s="1">
        <v>1696</v>
      </c>
    </row>
    <row r="46" spans="1:91" ht="63.75" x14ac:dyDescent="0.45">
      <c r="A46" s="1">
        <v>2022</v>
      </c>
      <c r="B46" s="1">
        <v>45</v>
      </c>
      <c r="C46" s="1" t="s">
        <v>91</v>
      </c>
      <c r="D46" s="1" t="str">
        <f>IF(Tabla2022[[#This Row],[FECHA DE TERMINACIÓN FINAL]]=0,"PENDIENTE FECHA",IF(Tabla2022[[#This Row],[FECHA DE TERMINACIÓN FINAL]]&lt;15,"PRÓXIMO A VENCER",IF(Tabla2022[[#This Row],[FECHA DE TERMINACIÓN FINAL]]&gt;30,"VIGENTE",IF(Tabla2022[[#This Row],[FECHA DE TERMINACIÓN FINAL]]&lt;0,"VENCIDO"))))</f>
        <v>VIGENTE</v>
      </c>
      <c r="E46" s="1">
        <v>68891</v>
      </c>
      <c r="F46" s="1" t="s">
        <v>556</v>
      </c>
      <c r="G46" s="1" t="s">
        <v>557</v>
      </c>
      <c r="H46" s="5" t="s">
        <v>558</v>
      </c>
      <c r="I46" s="1" t="s">
        <v>176</v>
      </c>
      <c r="J46" s="1">
        <v>70</v>
      </c>
      <c r="K46" s="6">
        <v>44573</v>
      </c>
      <c r="L46" s="1">
        <v>37</v>
      </c>
      <c r="M46" s="7">
        <v>44581</v>
      </c>
      <c r="N46" s="8" t="s">
        <v>559</v>
      </c>
      <c r="O46" s="1" t="s">
        <v>97</v>
      </c>
      <c r="P46" s="1" t="s">
        <v>98</v>
      </c>
      <c r="Q46" s="1">
        <v>1</v>
      </c>
      <c r="R46" s="1" t="s">
        <v>287</v>
      </c>
      <c r="S46" s="10" t="s">
        <v>560</v>
      </c>
      <c r="T46" s="1" t="s">
        <v>101</v>
      </c>
      <c r="U46" s="1" t="s">
        <v>561</v>
      </c>
      <c r="V46" s="1" t="s">
        <v>103</v>
      </c>
      <c r="W46" s="8" t="s">
        <v>104</v>
      </c>
      <c r="X46" s="8" t="s">
        <v>105</v>
      </c>
      <c r="Y46" s="1" t="s">
        <v>106</v>
      </c>
      <c r="Z46" s="1" t="s">
        <v>180</v>
      </c>
      <c r="AA46" s="1" t="s">
        <v>101</v>
      </c>
      <c r="AB46" s="1" t="s">
        <v>108</v>
      </c>
      <c r="AC46" s="1">
        <v>1013642097</v>
      </c>
      <c r="AD46" s="1">
        <v>7</v>
      </c>
      <c r="AE46" s="1" t="str">
        <f>IF(Tabla2022[[#This Row],[CONTRATISTA CONJUNTO]]="NO"," - ")</f>
        <v xml:space="preserve"> - </v>
      </c>
      <c r="AF46" s="1" t="str">
        <f>IF(Tabla2022[[#This Row],[CONTRATISTA CONJUNTO]]="NO"," - ")</f>
        <v xml:space="preserve"> - </v>
      </c>
      <c r="AG46" s="1" t="str">
        <f>IF(Tabla2022[[#This Row],[CONTRATISTA CONJUNTO]]="NO"," - ")</f>
        <v xml:space="preserve"> - </v>
      </c>
      <c r="AH46" s="6">
        <v>34028</v>
      </c>
      <c r="AI46" s="8" t="s">
        <v>562</v>
      </c>
      <c r="AJ46" s="1">
        <v>3213019787</v>
      </c>
      <c r="AK46" s="1" t="s">
        <v>563</v>
      </c>
      <c r="AL46" s="1" t="s">
        <v>219</v>
      </c>
      <c r="AM46" s="1">
        <v>1015415370</v>
      </c>
      <c r="AN46" s="1">
        <v>8</v>
      </c>
      <c r="AO46" s="1"/>
      <c r="AP46" s="1"/>
      <c r="AQ46" s="1" t="s">
        <v>113</v>
      </c>
      <c r="AR46" s="1" t="s">
        <v>114</v>
      </c>
      <c r="AS46" s="6">
        <v>44580</v>
      </c>
      <c r="AT46" s="1" t="s">
        <v>115</v>
      </c>
      <c r="AU46" s="6">
        <v>44580</v>
      </c>
      <c r="AV46" s="6">
        <v>44580</v>
      </c>
      <c r="AW46" s="12">
        <v>50600000</v>
      </c>
      <c r="AX46" s="13">
        <v>44581</v>
      </c>
      <c r="AY46" s="6">
        <v>44914</v>
      </c>
      <c r="AZ46" s="14">
        <v>44914.999305555553</v>
      </c>
      <c r="BA46" s="1">
        <f>Tabla2022[[#This Row],[FECHA DE TERMINACIÓN INICIAL]]-Tabla2022[[#This Row],[FECHA ACTA DE INICIO]]</f>
        <v>333</v>
      </c>
      <c r="BB46" s="1">
        <f t="shared" si="0"/>
        <v>11</v>
      </c>
      <c r="BC46" s="12">
        <f>IF(Tabla2022[[#This Row],[PLAZO DE EJECUCIÓN MESES ]]&gt;0,Tabla2022[[#This Row],[VALOR INICIAL DEL CONTRATO]]/Tabla2022[[#This Row],[PLAZO DE EJECUCIÓN MESES ]]," 0 ")</f>
        <v>4600000</v>
      </c>
      <c r="BD46" s="1" t="s">
        <v>101</v>
      </c>
      <c r="BE46" s="12">
        <f>IF(Tabla2022[[#This Row],[ANTICIPOS]]="NO",0," - ")</f>
        <v>0</v>
      </c>
      <c r="BF46" s="1" t="s">
        <v>101</v>
      </c>
      <c r="BG46" s="1"/>
      <c r="BH46" s="1"/>
      <c r="BI46" s="1"/>
      <c r="BJ46" s="1"/>
      <c r="BK46" s="1"/>
      <c r="BL46" s="1"/>
      <c r="BM46" s="1"/>
      <c r="BN46" s="1"/>
      <c r="BO46" s="1"/>
      <c r="BP46" s="1"/>
      <c r="BQ46" s="1"/>
      <c r="BR46" s="1"/>
      <c r="BS46" s="1"/>
      <c r="BT46" s="1"/>
      <c r="BU46" s="1"/>
      <c r="BV46" s="1"/>
      <c r="BW46" s="1"/>
      <c r="BX46" s="1"/>
      <c r="BY46" s="1"/>
      <c r="BZ46" s="1">
        <f>Tabla2022[[#This Row],[DÍAS PRORROGA 1]]+Tabla2022[[#This Row],[DÍAS PRORROGA  2]]+Tabla2022[[#This Row],[DÍAS PRORROGA 3]]</f>
        <v>0</v>
      </c>
      <c r="CA46" s="12">
        <f>IF(Tabla2022[[#This Row],[ADICIÓN]]="NO",0,Tabla2022[[#This Row],[VALOR ADICIÓN 1]]+Tabla2022[[#This Row],[VALOR ADICIÓN 2]]+Tabla2022[[#This Row],[VALOR ADICIÓN 3]])</f>
        <v>0</v>
      </c>
      <c r="CB46" s="1"/>
      <c r="CC46" s="1"/>
      <c r="CD46" s="6">
        <f>IF(Tabla2022[[#This Row],[ADICIÓN]]="SI",Tabla2022[[#This Row],[PLAZO DE EJECUCIÓN DÍAS]]+Tabla2022[[#This Row],[DÍAS PRORROGA 1]]+Tabla2022[[#This Row],[DÍAS PRORROGA  2]]+Tabla2022[[#This Row],[DÍAS PRORROGA 3]],Tabla2022[[#This Row],[FECHA DE TERMINACIÓN INICIAL]])+Tabla2022[[#This Row],[TOTAL DÍAS SUSPENDIDOS]]</f>
        <v>44914</v>
      </c>
      <c r="CE46" s="12">
        <f>IF(Tabla2022[[#This Row],[ADICIÓN]]="SI",Tabla2022[[#This Row],[VALOR INICIAL DEL CONTRATO]]+Tabla2022[[#This Row],[VALOR ADICIONES ]],Tabla2022[[#This Row],[VALOR INICIAL DEL CONTRATO]])</f>
        <v>50600000</v>
      </c>
      <c r="CF46" s="8"/>
      <c r="CG46" s="8"/>
      <c r="CH46" s="5"/>
      <c r="CI46" s="15" t="s">
        <v>564</v>
      </c>
      <c r="CJ46" s="1">
        <v>55</v>
      </c>
      <c r="CK46" s="2" t="s">
        <v>223</v>
      </c>
      <c r="CL46" s="2" t="s">
        <v>119</v>
      </c>
      <c r="CM46" s="1">
        <v>1691</v>
      </c>
    </row>
    <row r="47" spans="1:91" ht="51" x14ac:dyDescent="0.45">
      <c r="A47" s="1">
        <v>2022</v>
      </c>
      <c r="B47" s="1">
        <v>46</v>
      </c>
      <c r="C47" s="1" t="s">
        <v>91</v>
      </c>
      <c r="D47" s="1" t="str">
        <f>IF(Tabla2022[[#This Row],[FECHA DE TERMINACIÓN FINAL]]=0,"PENDIENTE FECHA",IF(Tabla2022[[#This Row],[FECHA DE TERMINACIÓN FINAL]]&lt;15,"PRÓXIMO A VENCER",IF(Tabla2022[[#This Row],[FECHA DE TERMINACIÓN FINAL]]&gt;30,"VIGENTE",IF(Tabla2022[[#This Row],[FECHA DE TERMINACIÓN FINAL]]&lt;0,"VENCIDO"))))</f>
        <v>VIGENTE</v>
      </c>
      <c r="E47" s="1">
        <v>68765</v>
      </c>
      <c r="F47" s="1" t="s">
        <v>565</v>
      </c>
      <c r="G47" s="1" t="s">
        <v>566</v>
      </c>
      <c r="H47" s="5" t="s">
        <v>567</v>
      </c>
      <c r="I47" s="1" t="s">
        <v>176</v>
      </c>
      <c r="J47" s="1">
        <v>69</v>
      </c>
      <c r="K47" s="6">
        <v>44573</v>
      </c>
      <c r="L47" s="1">
        <v>38</v>
      </c>
      <c r="M47" s="7">
        <v>44581</v>
      </c>
      <c r="N47" s="8" t="s">
        <v>415</v>
      </c>
      <c r="O47" s="1" t="s">
        <v>97</v>
      </c>
      <c r="P47" s="1" t="s">
        <v>98</v>
      </c>
      <c r="Q47" s="1">
        <v>1</v>
      </c>
      <c r="R47" s="1" t="s">
        <v>278</v>
      </c>
      <c r="S47" s="10" t="s">
        <v>568</v>
      </c>
      <c r="T47" s="1" t="s">
        <v>101</v>
      </c>
      <c r="U47" s="1" t="s">
        <v>569</v>
      </c>
      <c r="V47" s="1" t="s">
        <v>103</v>
      </c>
      <c r="W47" s="8" t="s">
        <v>104</v>
      </c>
      <c r="X47" s="8" t="s">
        <v>105</v>
      </c>
      <c r="Y47" s="1" t="s">
        <v>106</v>
      </c>
      <c r="Z47" s="1" t="s">
        <v>180</v>
      </c>
      <c r="AA47" s="1" t="s">
        <v>101</v>
      </c>
      <c r="AB47" s="1" t="s">
        <v>108</v>
      </c>
      <c r="AC47" s="1">
        <v>80161199</v>
      </c>
      <c r="AD47" s="1">
        <v>8</v>
      </c>
      <c r="AE47" s="1" t="str">
        <f>IF(Tabla2022[[#This Row],[CONTRATISTA CONJUNTO]]="NO"," - ")</f>
        <v xml:space="preserve"> - </v>
      </c>
      <c r="AF47" s="1" t="str">
        <f>IF(Tabla2022[[#This Row],[CONTRATISTA CONJUNTO]]="NO"," - ")</f>
        <v xml:space="preserve"> - </v>
      </c>
      <c r="AG47" s="1" t="str">
        <f>IF(Tabla2022[[#This Row],[CONTRATISTA CONJUNTO]]="NO"," - ")</f>
        <v xml:space="preserve"> - </v>
      </c>
      <c r="AH47" s="6">
        <v>30342</v>
      </c>
      <c r="AI47" s="8" t="s">
        <v>570</v>
      </c>
      <c r="AJ47" s="1">
        <v>3223965770</v>
      </c>
      <c r="AK47" s="1" t="s">
        <v>571</v>
      </c>
      <c r="AL47" s="1" t="s">
        <v>572</v>
      </c>
      <c r="AM47" s="1">
        <v>9770381</v>
      </c>
      <c r="AN47" s="1">
        <v>7</v>
      </c>
      <c r="AO47" s="1"/>
      <c r="AP47" s="1"/>
      <c r="AQ47" s="1" t="s">
        <v>113</v>
      </c>
      <c r="AR47" s="1" t="s">
        <v>114</v>
      </c>
      <c r="AS47" s="6">
        <v>44580</v>
      </c>
      <c r="AT47" s="1" t="s">
        <v>115</v>
      </c>
      <c r="AU47" s="6">
        <v>44580</v>
      </c>
      <c r="AV47" s="6">
        <v>44580</v>
      </c>
      <c r="AW47" s="12">
        <v>50600000</v>
      </c>
      <c r="AX47" s="13">
        <v>44581</v>
      </c>
      <c r="AY47" s="6">
        <v>44914</v>
      </c>
      <c r="AZ47" s="14">
        <v>44914.999305555553</v>
      </c>
      <c r="BA47" s="1">
        <f>Tabla2022[[#This Row],[FECHA DE TERMINACIÓN INICIAL]]-Tabla2022[[#This Row],[FECHA ACTA DE INICIO]]</f>
        <v>333</v>
      </c>
      <c r="BB47" s="1">
        <f t="shared" si="0"/>
        <v>11</v>
      </c>
      <c r="BC47" s="12">
        <f>IF(Tabla2022[[#This Row],[PLAZO DE EJECUCIÓN MESES ]]&gt;0,Tabla2022[[#This Row],[VALOR INICIAL DEL CONTRATO]]/Tabla2022[[#This Row],[PLAZO DE EJECUCIÓN MESES ]]," 0 ")</f>
        <v>4600000</v>
      </c>
      <c r="BD47" s="1" t="s">
        <v>101</v>
      </c>
      <c r="BE47" s="12">
        <f>IF(Tabla2022[[#This Row],[ANTICIPOS]]="NO",0," - ")</f>
        <v>0</v>
      </c>
      <c r="BF47" s="1" t="s">
        <v>101</v>
      </c>
      <c r="BG47" s="1"/>
      <c r="BH47" s="1"/>
      <c r="BI47" s="1"/>
      <c r="BJ47" s="1"/>
      <c r="BK47" s="1"/>
      <c r="BL47" s="1"/>
      <c r="BM47" s="1"/>
      <c r="BN47" s="1"/>
      <c r="BO47" s="1"/>
      <c r="BP47" s="1"/>
      <c r="BQ47" s="1"/>
      <c r="BR47" s="1"/>
      <c r="BS47" s="1"/>
      <c r="BT47" s="1"/>
      <c r="BU47" s="1"/>
      <c r="BV47" s="1"/>
      <c r="BW47" s="1"/>
      <c r="BX47" s="1"/>
      <c r="BY47" s="1"/>
      <c r="BZ47" s="1">
        <f>Tabla2022[[#This Row],[DÍAS PRORROGA 1]]+Tabla2022[[#This Row],[DÍAS PRORROGA  2]]+Tabla2022[[#This Row],[DÍAS PRORROGA 3]]</f>
        <v>0</v>
      </c>
      <c r="CA47" s="12">
        <f>IF(Tabla2022[[#This Row],[ADICIÓN]]="NO",0,Tabla2022[[#This Row],[VALOR ADICIÓN 1]]+Tabla2022[[#This Row],[VALOR ADICIÓN 2]]+Tabla2022[[#This Row],[VALOR ADICIÓN 3]])</f>
        <v>0</v>
      </c>
      <c r="CB47" s="1"/>
      <c r="CC47" s="1"/>
      <c r="CD47" s="6">
        <f>IF(Tabla2022[[#This Row],[ADICIÓN]]="SI",Tabla2022[[#This Row],[PLAZO DE EJECUCIÓN DÍAS]]+Tabla2022[[#This Row],[DÍAS PRORROGA 1]]+Tabla2022[[#This Row],[DÍAS PRORROGA  2]]+Tabla2022[[#This Row],[DÍAS PRORROGA 3]],Tabla2022[[#This Row],[FECHA DE TERMINACIÓN INICIAL]])+Tabla2022[[#This Row],[TOTAL DÍAS SUSPENDIDOS]]</f>
        <v>44914</v>
      </c>
      <c r="CE47" s="12">
        <f>IF(Tabla2022[[#This Row],[ADICIÓN]]="SI",Tabla2022[[#This Row],[VALOR INICIAL DEL CONTRATO]]+Tabla2022[[#This Row],[VALOR ADICIONES ]],Tabla2022[[#This Row],[VALOR INICIAL DEL CONTRATO]])</f>
        <v>50600000</v>
      </c>
      <c r="CF47" s="8"/>
      <c r="CG47" s="8"/>
      <c r="CH47" s="5"/>
      <c r="CI47" s="15" t="s">
        <v>573</v>
      </c>
      <c r="CJ47" s="1">
        <v>18</v>
      </c>
      <c r="CK47" s="8" t="s">
        <v>421</v>
      </c>
      <c r="CL47" s="8" t="s">
        <v>347</v>
      </c>
      <c r="CM47" s="1">
        <v>1587</v>
      </c>
    </row>
    <row r="48" spans="1:91" ht="51" x14ac:dyDescent="0.45">
      <c r="A48" s="1">
        <v>2022</v>
      </c>
      <c r="B48" s="1">
        <v>47</v>
      </c>
      <c r="C48" s="1" t="s">
        <v>91</v>
      </c>
      <c r="D48" s="1" t="str">
        <f>IF(Tabla2022[[#This Row],[FECHA DE TERMINACIÓN FINAL]]=0,"PENDIENTE FECHA",IF(Tabla2022[[#This Row],[FECHA DE TERMINACIÓN FINAL]]&lt;15,"PRÓXIMO A VENCER",IF(Tabla2022[[#This Row],[FECHA DE TERMINACIÓN FINAL]]&gt;30,"VIGENTE",IF(Tabla2022[[#This Row],[FECHA DE TERMINACIÓN FINAL]]&lt;0,"VENCIDO"))))</f>
        <v>VIGENTE</v>
      </c>
      <c r="E48" s="1">
        <v>67061</v>
      </c>
      <c r="F48" s="1" t="s">
        <v>574</v>
      </c>
      <c r="G48" s="1" t="s">
        <v>575</v>
      </c>
      <c r="H48" s="5" t="s">
        <v>576</v>
      </c>
      <c r="I48" s="1" t="s">
        <v>200</v>
      </c>
      <c r="J48" s="1">
        <v>64</v>
      </c>
      <c r="K48" s="6">
        <v>44573</v>
      </c>
      <c r="L48" s="1">
        <v>53</v>
      </c>
      <c r="M48" s="7">
        <v>44582</v>
      </c>
      <c r="N48" s="8" t="s">
        <v>96</v>
      </c>
      <c r="O48" s="1" t="s">
        <v>97</v>
      </c>
      <c r="P48" s="1" t="s">
        <v>98</v>
      </c>
      <c r="Q48" s="1">
        <v>1</v>
      </c>
      <c r="R48" s="9" t="s">
        <v>577</v>
      </c>
      <c r="S48" s="10" t="s">
        <v>577</v>
      </c>
      <c r="T48" s="1" t="s">
        <v>101</v>
      </c>
      <c r="U48" s="1" t="s">
        <v>578</v>
      </c>
      <c r="V48" s="1" t="s">
        <v>103</v>
      </c>
      <c r="W48" s="8" t="s">
        <v>104</v>
      </c>
      <c r="X48" s="8" t="s">
        <v>105</v>
      </c>
      <c r="Y48" s="1" t="s">
        <v>106</v>
      </c>
      <c r="Z48" s="1" t="s">
        <v>471</v>
      </c>
      <c r="AA48" s="1" t="s">
        <v>114</v>
      </c>
      <c r="AB48" s="1" t="s">
        <v>108</v>
      </c>
      <c r="AC48" s="1">
        <v>80559448</v>
      </c>
      <c r="AD48" s="1">
        <v>7</v>
      </c>
      <c r="AE48" s="1" t="str">
        <f>IF(Tabla2022[[#This Row],[CONTRATISTA CONJUNTO]]="NO"," - ")</f>
        <v xml:space="preserve"> - </v>
      </c>
      <c r="AF48" s="1" t="str">
        <f>IF(Tabla2022[[#This Row],[CONTRATISTA CONJUNTO]]="NO"," - ")</f>
        <v xml:space="preserve"> - </v>
      </c>
      <c r="AG48" s="1" t="str">
        <f>IF(Tabla2022[[#This Row],[CONTRATISTA CONJUNTO]]="NO"," - ")</f>
        <v xml:space="preserve"> - </v>
      </c>
      <c r="AH48" s="6">
        <v>28162</v>
      </c>
      <c r="AI48" s="8" t="s">
        <v>579</v>
      </c>
      <c r="AJ48" s="1">
        <v>3224438553</v>
      </c>
      <c r="AK48" s="1" t="s">
        <v>580</v>
      </c>
      <c r="AL48" s="1" t="s">
        <v>474</v>
      </c>
      <c r="AM48" s="1">
        <v>79889687</v>
      </c>
      <c r="AN48" s="1">
        <v>2</v>
      </c>
      <c r="AO48" s="1"/>
      <c r="AP48" s="1"/>
      <c r="AQ48" s="1" t="s">
        <v>113</v>
      </c>
      <c r="AR48" s="1" t="s">
        <v>114</v>
      </c>
      <c r="AS48" s="6">
        <v>44579</v>
      </c>
      <c r="AT48" s="1" t="s">
        <v>515</v>
      </c>
      <c r="AU48" s="6">
        <v>44581</v>
      </c>
      <c r="AV48" s="6">
        <v>44581</v>
      </c>
      <c r="AW48" s="12">
        <v>29700000</v>
      </c>
      <c r="AX48" s="13">
        <v>44582</v>
      </c>
      <c r="AY48" s="6">
        <v>44915</v>
      </c>
      <c r="AZ48" s="14">
        <v>44915.999305555553</v>
      </c>
      <c r="BA48" s="1">
        <f>Tabla2022[[#This Row],[FECHA DE TERMINACIÓN INICIAL]]-Tabla2022[[#This Row],[FECHA ACTA DE INICIO]]</f>
        <v>333</v>
      </c>
      <c r="BB48" s="1">
        <f t="shared" si="0"/>
        <v>11</v>
      </c>
      <c r="BC48" s="12">
        <f>IF(Tabla2022[[#This Row],[PLAZO DE EJECUCIÓN MESES ]]&gt;0,Tabla2022[[#This Row],[VALOR INICIAL DEL CONTRATO]]/Tabla2022[[#This Row],[PLAZO DE EJECUCIÓN MESES ]]," 0 ")</f>
        <v>2700000</v>
      </c>
      <c r="BD48" s="1" t="s">
        <v>101</v>
      </c>
      <c r="BE48" s="12">
        <f>IF(Tabla2022[[#This Row],[ANTICIPOS]]="NO",0," - ")</f>
        <v>0</v>
      </c>
      <c r="BF48" s="1" t="s">
        <v>101</v>
      </c>
      <c r="BG48" s="1"/>
      <c r="BH48" s="1"/>
      <c r="BI48" s="1"/>
      <c r="BJ48" s="1"/>
      <c r="BK48" s="1"/>
      <c r="BL48" s="1"/>
      <c r="BM48" s="1"/>
      <c r="BN48" s="1"/>
      <c r="BO48" s="1"/>
      <c r="BP48" s="1"/>
      <c r="BQ48" s="1"/>
      <c r="BR48" s="1"/>
      <c r="BS48" s="1"/>
      <c r="BT48" s="1"/>
      <c r="BU48" s="1"/>
      <c r="BV48" s="1"/>
      <c r="BW48" s="1"/>
      <c r="BX48" s="1"/>
      <c r="BY48" s="1"/>
      <c r="BZ48" s="1">
        <f>Tabla2022[[#This Row],[DÍAS PRORROGA 1]]+Tabla2022[[#This Row],[DÍAS PRORROGA  2]]+Tabla2022[[#This Row],[DÍAS PRORROGA 3]]</f>
        <v>0</v>
      </c>
      <c r="CA48" s="12">
        <f>IF(Tabla2022[[#This Row],[ADICIÓN]]="NO",0,Tabla2022[[#This Row],[VALOR ADICIÓN 1]]+Tabla2022[[#This Row],[VALOR ADICIÓN 2]]+Tabla2022[[#This Row],[VALOR ADICIÓN 3]])</f>
        <v>0</v>
      </c>
      <c r="CB48" s="1"/>
      <c r="CC48" s="1"/>
      <c r="CD48" s="6">
        <f>IF(Tabla2022[[#This Row],[ADICIÓN]]="SI",Tabla2022[[#This Row],[PLAZO DE EJECUCIÓN DÍAS]]+Tabla2022[[#This Row],[DÍAS PRORROGA 1]]+Tabla2022[[#This Row],[DÍAS PRORROGA  2]]+Tabla2022[[#This Row],[DÍAS PRORROGA 3]],Tabla2022[[#This Row],[FECHA DE TERMINACIÓN INICIAL]])+Tabla2022[[#This Row],[TOTAL DÍAS SUSPENDIDOS]]</f>
        <v>44915</v>
      </c>
      <c r="CE48" s="12">
        <f>IF(Tabla2022[[#This Row],[ADICIÓN]]="SI",Tabla2022[[#This Row],[VALOR INICIAL DEL CONTRATO]]+Tabla2022[[#This Row],[VALOR ADICIONES ]],Tabla2022[[#This Row],[VALOR INICIAL DEL CONTRATO]])</f>
        <v>29700000</v>
      </c>
      <c r="CF48" s="8"/>
      <c r="CG48" s="8"/>
      <c r="CH48" s="5"/>
      <c r="CI48" s="18" t="s">
        <v>581</v>
      </c>
      <c r="CJ48" s="1">
        <v>57</v>
      </c>
      <c r="CK48" s="8" t="s">
        <v>118</v>
      </c>
      <c r="CL48" s="8" t="s">
        <v>119</v>
      </c>
      <c r="CM48" s="1">
        <v>1696</v>
      </c>
    </row>
    <row r="49" spans="1:91" ht="51" x14ac:dyDescent="0.45">
      <c r="A49" s="1">
        <v>2022</v>
      </c>
      <c r="B49" s="1">
        <v>48</v>
      </c>
      <c r="C49" s="1" t="s">
        <v>91</v>
      </c>
      <c r="D49" s="1" t="str">
        <f>IF(Tabla2022[[#This Row],[FECHA DE TERMINACIÓN FINAL]]=0,"PENDIENTE FECHA",IF(Tabla2022[[#This Row],[FECHA DE TERMINACIÓN FINAL]]&lt;15,"PRÓXIMO A VENCER",IF(Tabla2022[[#This Row],[FECHA DE TERMINACIÓN FINAL]]&gt;30,"VIGENTE",IF(Tabla2022[[#This Row],[FECHA DE TERMINACIÓN FINAL]]&lt;0,"VENCIDO"))))</f>
        <v>VIGENTE</v>
      </c>
      <c r="E49" s="1">
        <v>66772</v>
      </c>
      <c r="F49" s="1" t="s">
        <v>582</v>
      </c>
      <c r="G49" s="1" t="s">
        <v>583</v>
      </c>
      <c r="H49" s="5" t="s">
        <v>584</v>
      </c>
      <c r="I49" s="1" t="s">
        <v>95</v>
      </c>
      <c r="J49" s="1">
        <v>62</v>
      </c>
      <c r="K49" s="6">
        <v>44573</v>
      </c>
      <c r="L49" s="1">
        <v>54</v>
      </c>
      <c r="M49" s="7">
        <v>44582</v>
      </c>
      <c r="N49" s="8" t="s">
        <v>96</v>
      </c>
      <c r="O49" s="1" t="s">
        <v>97</v>
      </c>
      <c r="P49" s="1" t="s">
        <v>98</v>
      </c>
      <c r="Q49" s="1">
        <v>1</v>
      </c>
      <c r="R49" s="1" t="s">
        <v>585</v>
      </c>
      <c r="S49" s="10" t="s">
        <v>586</v>
      </c>
      <c r="T49" s="1" t="s">
        <v>101</v>
      </c>
      <c r="U49" s="1" t="s">
        <v>587</v>
      </c>
      <c r="V49" s="1" t="s">
        <v>103</v>
      </c>
      <c r="W49" s="8" t="s">
        <v>104</v>
      </c>
      <c r="X49" s="8" t="s">
        <v>105</v>
      </c>
      <c r="Y49" s="1" t="s">
        <v>106</v>
      </c>
      <c r="Z49" s="1" t="s">
        <v>180</v>
      </c>
      <c r="AA49" s="1" t="s">
        <v>101</v>
      </c>
      <c r="AB49" s="1" t="s">
        <v>108</v>
      </c>
      <c r="AC49" s="1">
        <v>1010179712</v>
      </c>
      <c r="AD49" s="1">
        <v>2</v>
      </c>
      <c r="AE49" s="1" t="str">
        <f>IF(Tabla2022[[#This Row],[CONTRATISTA CONJUNTO]]="NO"," - ")</f>
        <v xml:space="preserve"> - </v>
      </c>
      <c r="AF49" s="1" t="str">
        <f>IF(Tabla2022[[#This Row],[CONTRATISTA CONJUNTO]]="NO"," - ")</f>
        <v xml:space="preserve"> - </v>
      </c>
      <c r="AG49" s="1" t="str">
        <f>IF(Tabla2022[[#This Row],[CONTRATISTA CONJUNTO]]="NO"," - ")</f>
        <v xml:space="preserve"> - </v>
      </c>
      <c r="AH49" s="6">
        <v>32487</v>
      </c>
      <c r="AI49" s="8" t="s">
        <v>588</v>
      </c>
      <c r="AJ49" s="1">
        <v>3014394869</v>
      </c>
      <c r="AK49" s="1" t="s">
        <v>589</v>
      </c>
      <c r="AL49" s="1" t="s">
        <v>183</v>
      </c>
      <c r="AM49" s="1">
        <v>1023861638</v>
      </c>
      <c r="AN49" s="1">
        <v>7</v>
      </c>
      <c r="AO49" s="1"/>
      <c r="AP49" s="1"/>
      <c r="AQ49" s="1" t="s">
        <v>113</v>
      </c>
      <c r="AR49" s="1" t="s">
        <v>114</v>
      </c>
      <c r="AS49" s="6">
        <v>44581</v>
      </c>
      <c r="AT49" s="1" t="s">
        <v>115</v>
      </c>
      <c r="AU49" s="6">
        <v>44581</v>
      </c>
      <c r="AV49" s="6">
        <v>44581</v>
      </c>
      <c r="AW49" s="12">
        <v>71500000</v>
      </c>
      <c r="AX49" s="13">
        <v>44582</v>
      </c>
      <c r="AY49" s="6">
        <v>44915</v>
      </c>
      <c r="AZ49" s="14">
        <v>44915.999305555553</v>
      </c>
      <c r="BA49" s="1">
        <f>Tabla2022[[#This Row],[FECHA DE TERMINACIÓN INICIAL]]-Tabla2022[[#This Row],[FECHA ACTA DE INICIO]]</f>
        <v>333</v>
      </c>
      <c r="BB49" s="1">
        <f t="shared" si="0"/>
        <v>11</v>
      </c>
      <c r="BC49" s="12">
        <f>IF(Tabla2022[[#This Row],[PLAZO DE EJECUCIÓN MESES ]]&gt;0,Tabla2022[[#This Row],[VALOR INICIAL DEL CONTRATO]]/Tabla2022[[#This Row],[PLAZO DE EJECUCIÓN MESES ]]," 0 ")</f>
        <v>6500000</v>
      </c>
      <c r="BD49" s="1" t="s">
        <v>101</v>
      </c>
      <c r="BE49" s="12">
        <f>IF(Tabla2022[[#This Row],[ANTICIPOS]]="NO",0," - ")</f>
        <v>0</v>
      </c>
      <c r="BF49" s="1" t="s">
        <v>101</v>
      </c>
      <c r="BG49" s="1"/>
      <c r="BH49" s="1"/>
      <c r="BI49" s="1"/>
      <c r="BJ49" s="1"/>
      <c r="BK49" s="1"/>
      <c r="BL49" s="1"/>
      <c r="BM49" s="1"/>
      <c r="BN49" s="1"/>
      <c r="BO49" s="1"/>
      <c r="BP49" s="1"/>
      <c r="BQ49" s="1"/>
      <c r="BR49" s="1"/>
      <c r="BS49" s="1"/>
      <c r="BT49" s="1"/>
      <c r="BU49" s="1"/>
      <c r="BV49" s="1"/>
      <c r="BW49" s="1"/>
      <c r="BX49" s="1"/>
      <c r="BY49" s="1"/>
      <c r="BZ49" s="1">
        <f>Tabla2022[[#This Row],[DÍAS PRORROGA 1]]+Tabla2022[[#This Row],[DÍAS PRORROGA  2]]+Tabla2022[[#This Row],[DÍAS PRORROGA 3]]</f>
        <v>0</v>
      </c>
      <c r="CA49" s="12">
        <f>IF(Tabla2022[[#This Row],[ADICIÓN]]="NO",0,Tabla2022[[#This Row],[VALOR ADICIÓN 1]]+Tabla2022[[#This Row],[VALOR ADICIÓN 2]]+Tabla2022[[#This Row],[VALOR ADICIÓN 3]])</f>
        <v>0</v>
      </c>
      <c r="CB49" s="1"/>
      <c r="CC49" s="1"/>
      <c r="CD49" s="6">
        <f>IF(Tabla2022[[#This Row],[ADICIÓN]]="SI",Tabla2022[[#This Row],[PLAZO DE EJECUCIÓN DÍAS]]+Tabla2022[[#This Row],[DÍAS PRORROGA 1]]+Tabla2022[[#This Row],[DÍAS PRORROGA  2]]+Tabla2022[[#This Row],[DÍAS PRORROGA 3]],Tabla2022[[#This Row],[FECHA DE TERMINACIÓN INICIAL]])+Tabla2022[[#This Row],[TOTAL DÍAS SUSPENDIDOS]]</f>
        <v>44915</v>
      </c>
      <c r="CE49" s="12">
        <f>IF(Tabla2022[[#This Row],[ADICIÓN]]="SI",Tabla2022[[#This Row],[VALOR INICIAL DEL CONTRATO]]+Tabla2022[[#This Row],[VALOR ADICIONES ]],Tabla2022[[#This Row],[VALOR INICIAL DEL CONTRATO]])</f>
        <v>71500000</v>
      </c>
      <c r="CF49" s="8"/>
      <c r="CG49" s="8"/>
      <c r="CH49" s="5"/>
      <c r="CI49" s="15" t="s">
        <v>590</v>
      </c>
      <c r="CJ49" s="1">
        <v>57</v>
      </c>
      <c r="CK49" s="8" t="s">
        <v>118</v>
      </c>
      <c r="CL49" s="8" t="s">
        <v>119</v>
      </c>
      <c r="CM49" s="1">
        <v>1696</v>
      </c>
    </row>
    <row r="50" spans="1:91" ht="89.25" x14ac:dyDescent="0.45">
      <c r="A50" s="1">
        <v>2022</v>
      </c>
      <c r="B50" s="1">
        <v>49</v>
      </c>
      <c r="C50" s="1" t="s">
        <v>91</v>
      </c>
      <c r="D50" s="1" t="str">
        <f>IF(Tabla2022[[#This Row],[FECHA DE TERMINACIÓN FINAL]]=0,"PENDIENTE FECHA",IF(Tabla2022[[#This Row],[FECHA DE TERMINACIÓN FINAL]]&lt;15,"PRÓXIMO A VENCER",IF(Tabla2022[[#This Row],[FECHA DE TERMINACIÓN FINAL]]&gt;30,"VIGENTE",IF(Tabla2022[[#This Row],[FECHA DE TERMINACIÓN FINAL]]&lt;0,"VENCIDO"))))</f>
        <v>VIGENTE</v>
      </c>
      <c r="E50" s="1">
        <v>68466</v>
      </c>
      <c r="F50" s="1" t="s">
        <v>591</v>
      </c>
      <c r="G50" s="1" t="s">
        <v>592</v>
      </c>
      <c r="H50" s="5" t="s">
        <v>593</v>
      </c>
      <c r="I50" s="1" t="s">
        <v>176</v>
      </c>
      <c r="J50" s="1">
        <v>95</v>
      </c>
      <c r="K50" s="6">
        <v>44579</v>
      </c>
      <c r="L50" s="1">
        <v>61</v>
      </c>
      <c r="M50" s="7">
        <v>44582</v>
      </c>
      <c r="N50" s="8" t="s">
        <v>96</v>
      </c>
      <c r="O50" s="1" t="s">
        <v>97</v>
      </c>
      <c r="P50" s="1" t="s">
        <v>98</v>
      </c>
      <c r="Q50" s="1">
        <v>1</v>
      </c>
      <c r="R50" s="1" t="s">
        <v>594</v>
      </c>
      <c r="S50" s="10" t="s">
        <v>595</v>
      </c>
      <c r="T50" s="1" t="s">
        <v>101</v>
      </c>
      <c r="U50" s="1" t="s">
        <v>596</v>
      </c>
      <c r="V50" s="1" t="s">
        <v>103</v>
      </c>
      <c r="W50" s="8" t="s">
        <v>104</v>
      </c>
      <c r="X50" s="8" t="s">
        <v>105</v>
      </c>
      <c r="Y50" s="1" t="s">
        <v>127</v>
      </c>
      <c r="Z50" s="1" t="s">
        <v>597</v>
      </c>
      <c r="AA50" s="1" t="s">
        <v>101</v>
      </c>
      <c r="AB50" s="1" t="s">
        <v>108</v>
      </c>
      <c r="AC50" s="1">
        <v>1030671895</v>
      </c>
      <c r="AD50" s="1">
        <v>3</v>
      </c>
      <c r="AE50" s="1" t="str">
        <f>IF(Tabla2022[[#This Row],[CONTRATISTA CONJUNTO]]="NO"," - ")</f>
        <v xml:space="preserve"> - </v>
      </c>
      <c r="AF50" s="1" t="str">
        <f>IF(Tabla2022[[#This Row],[CONTRATISTA CONJUNTO]]="NO"," - ")</f>
        <v xml:space="preserve"> - </v>
      </c>
      <c r="AG50" s="1" t="str">
        <f>IF(Tabla2022[[#This Row],[CONTRATISTA CONJUNTO]]="NO"," - ")</f>
        <v xml:space="preserve"> - </v>
      </c>
      <c r="AH50" s="6">
        <v>35381</v>
      </c>
      <c r="AI50" s="8" t="s">
        <v>598</v>
      </c>
      <c r="AJ50" s="1">
        <v>3132653320</v>
      </c>
      <c r="AK50" s="1" t="s">
        <v>599</v>
      </c>
      <c r="AL50" s="1" t="s">
        <v>600</v>
      </c>
      <c r="AM50" s="1">
        <v>1012413960</v>
      </c>
      <c r="AN50" s="1">
        <v>3</v>
      </c>
      <c r="AO50" s="1"/>
      <c r="AP50" s="1"/>
      <c r="AQ50" s="1" t="s">
        <v>113</v>
      </c>
      <c r="AR50" s="1" t="s">
        <v>114</v>
      </c>
      <c r="AS50" s="6">
        <v>44580</v>
      </c>
      <c r="AT50" s="1" t="s">
        <v>115</v>
      </c>
      <c r="AU50" s="6">
        <v>44581</v>
      </c>
      <c r="AV50" s="6">
        <v>44581</v>
      </c>
      <c r="AW50" s="12">
        <v>29700000</v>
      </c>
      <c r="AX50" s="13">
        <v>44582</v>
      </c>
      <c r="AY50" s="6">
        <v>44915</v>
      </c>
      <c r="AZ50" s="14">
        <v>44915.999305555553</v>
      </c>
      <c r="BA50" s="1">
        <f>Tabla2022[[#This Row],[FECHA DE TERMINACIÓN INICIAL]]-Tabla2022[[#This Row],[FECHA ACTA DE INICIO]]</f>
        <v>333</v>
      </c>
      <c r="BB50" s="1">
        <f t="shared" si="0"/>
        <v>11</v>
      </c>
      <c r="BC50" s="12">
        <f>IF(Tabla2022[[#This Row],[PLAZO DE EJECUCIÓN MESES ]]&gt;0,Tabla2022[[#This Row],[VALOR INICIAL DEL CONTRATO]]/Tabla2022[[#This Row],[PLAZO DE EJECUCIÓN MESES ]]," 0 ")</f>
        <v>2700000</v>
      </c>
      <c r="BD50" s="1" t="s">
        <v>101</v>
      </c>
      <c r="BE50" s="12">
        <f>IF(Tabla2022[[#This Row],[ANTICIPOS]]="NO",0," - ")</f>
        <v>0</v>
      </c>
      <c r="BF50" s="1" t="s">
        <v>101</v>
      </c>
      <c r="BG50" s="1"/>
      <c r="BH50" s="1"/>
      <c r="BI50" s="1"/>
      <c r="BJ50" s="1"/>
      <c r="BK50" s="1"/>
      <c r="BL50" s="1"/>
      <c r="BM50" s="1"/>
      <c r="BN50" s="1"/>
      <c r="BO50" s="1"/>
      <c r="BP50" s="1"/>
      <c r="BQ50" s="1"/>
      <c r="BR50" s="1"/>
      <c r="BS50" s="1"/>
      <c r="BT50" s="1"/>
      <c r="BU50" s="1"/>
      <c r="BV50" s="1"/>
      <c r="BW50" s="1"/>
      <c r="BX50" s="1"/>
      <c r="BY50" s="1"/>
      <c r="BZ50" s="1">
        <f>Tabla2022[[#This Row],[DÍAS PRORROGA 1]]+Tabla2022[[#This Row],[DÍAS PRORROGA  2]]+Tabla2022[[#This Row],[DÍAS PRORROGA 3]]</f>
        <v>0</v>
      </c>
      <c r="CA50" s="12">
        <f>IF(Tabla2022[[#This Row],[ADICIÓN]]="NO",0,Tabla2022[[#This Row],[VALOR ADICIÓN 1]]+Tabla2022[[#This Row],[VALOR ADICIÓN 2]]+Tabla2022[[#This Row],[VALOR ADICIÓN 3]])</f>
        <v>0</v>
      </c>
      <c r="CB50" s="1"/>
      <c r="CC50" s="1"/>
      <c r="CD50" s="6">
        <f>IF(Tabla2022[[#This Row],[ADICIÓN]]="SI",Tabla2022[[#This Row],[PLAZO DE EJECUCIÓN DÍAS]]+Tabla2022[[#This Row],[DÍAS PRORROGA 1]]+Tabla2022[[#This Row],[DÍAS PRORROGA  2]]+Tabla2022[[#This Row],[DÍAS PRORROGA 3]],Tabla2022[[#This Row],[FECHA DE TERMINACIÓN INICIAL]])+Tabla2022[[#This Row],[TOTAL DÍAS SUSPENDIDOS]]</f>
        <v>44915</v>
      </c>
      <c r="CE50" s="12">
        <f>IF(Tabla2022[[#This Row],[ADICIÓN]]="SI",Tabla2022[[#This Row],[VALOR INICIAL DEL CONTRATO]]+Tabla2022[[#This Row],[VALOR ADICIONES ]],Tabla2022[[#This Row],[VALOR INICIAL DEL CONTRATO]])</f>
        <v>29700000</v>
      </c>
      <c r="CF50" s="8"/>
      <c r="CG50" s="8"/>
      <c r="CH50" s="5"/>
      <c r="CI50" s="15" t="s">
        <v>601</v>
      </c>
      <c r="CJ50" s="1">
        <v>57</v>
      </c>
      <c r="CK50" s="8" t="s">
        <v>118</v>
      </c>
      <c r="CL50" s="8" t="s">
        <v>119</v>
      </c>
      <c r="CM50" s="1">
        <v>1696</v>
      </c>
    </row>
    <row r="51" spans="1:91" ht="25.5" x14ac:dyDescent="0.45">
      <c r="A51" s="1">
        <v>2022</v>
      </c>
      <c r="B51" s="23">
        <v>50</v>
      </c>
      <c r="C51" s="23" t="s">
        <v>602</v>
      </c>
      <c r="D51" s="23" t="s">
        <v>103</v>
      </c>
      <c r="E51" s="23">
        <v>70181</v>
      </c>
      <c r="F51" s="23" t="s">
        <v>603</v>
      </c>
      <c r="G51" s="23" t="s">
        <v>604</v>
      </c>
      <c r="H51" s="24" t="s">
        <v>103</v>
      </c>
      <c r="I51" s="23" t="s">
        <v>248</v>
      </c>
      <c r="J51" s="23" t="s">
        <v>103</v>
      </c>
      <c r="K51" s="23" t="s">
        <v>103</v>
      </c>
      <c r="L51" s="23" t="s">
        <v>103</v>
      </c>
      <c r="M51" s="23" t="s">
        <v>103</v>
      </c>
      <c r="N51" s="23" t="s">
        <v>103</v>
      </c>
      <c r="O51" s="23" t="s">
        <v>103</v>
      </c>
      <c r="P51" s="23" t="s">
        <v>103</v>
      </c>
      <c r="Q51" s="23">
        <v>1</v>
      </c>
      <c r="R51" s="23" t="s">
        <v>103</v>
      </c>
      <c r="S51" s="23" t="s">
        <v>103</v>
      </c>
      <c r="T51" s="23" t="s">
        <v>103</v>
      </c>
      <c r="U51" s="23" t="s">
        <v>605</v>
      </c>
      <c r="V51" s="23" t="s">
        <v>103</v>
      </c>
      <c r="W51" s="25" t="s">
        <v>104</v>
      </c>
      <c r="X51" s="25" t="s">
        <v>105</v>
      </c>
      <c r="Y51" s="23" t="s">
        <v>103</v>
      </c>
      <c r="Z51" s="23" t="s">
        <v>103</v>
      </c>
      <c r="AA51" s="23" t="s">
        <v>103</v>
      </c>
      <c r="AB51" s="23" t="s">
        <v>108</v>
      </c>
      <c r="AC51" s="23" t="s">
        <v>103</v>
      </c>
      <c r="AD51" s="23" t="s">
        <v>103</v>
      </c>
      <c r="AE51" s="26" t="b">
        <f>IF(Tabla2022[[#This Row],[CONTRATISTA CONJUNTO]]="NO"," - ")</f>
        <v>0</v>
      </c>
      <c r="AF51" s="26" t="b">
        <f>IF(Tabla2022[[#This Row],[CONTRATISTA CONJUNTO]]="NO"," - ")</f>
        <v>0</v>
      </c>
      <c r="AG51" s="26" t="b">
        <f>IF(Tabla2022[[#This Row],[CONTRATISTA CONJUNTO]]="NO"," - ")</f>
        <v>0</v>
      </c>
      <c r="AH51" s="23" t="s">
        <v>103</v>
      </c>
      <c r="AI51" s="23" t="s">
        <v>103</v>
      </c>
      <c r="AJ51" s="23" t="s">
        <v>103</v>
      </c>
      <c r="AK51" s="23" t="s">
        <v>103</v>
      </c>
      <c r="AL51" s="23" t="s">
        <v>103</v>
      </c>
      <c r="AM51" s="23" t="s">
        <v>103</v>
      </c>
      <c r="AN51" s="23" t="s">
        <v>103</v>
      </c>
      <c r="AO51" s="23"/>
      <c r="AP51" s="23"/>
      <c r="AQ51" s="23" t="s">
        <v>103</v>
      </c>
      <c r="AR51" s="23" t="s">
        <v>103</v>
      </c>
      <c r="AS51" s="23" t="s">
        <v>103</v>
      </c>
      <c r="AT51" s="23" t="s">
        <v>103</v>
      </c>
      <c r="AU51" s="27" t="s">
        <v>103</v>
      </c>
      <c r="AV51" s="27" t="s">
        <v>103</v>
      </c>
      <c r="AW51" s="23" t="s">
        <v>103</v>
      </c>
      <c r="AX51" s="23" t="s">
        <v>103</v>
      </c>
      <c r="AY51" s="23" t="s">
        <v>103</v>
      </c>
      <c r="AZ51" s="23" t="s">
        <v>103</v>
      </c>
      <c r="BA51" s="23" t="s">
        <v>103</v>
      </c>
      <c r="BB51" s="23" t="e">
        <f t="shared" si="0"/>
        <v>#VALUE!</v>
      </c>
      <c r="BC51" s="23" t="s">
        <v>103</v>
      </c>
      <c r="BD51" s="23" t="s">
        <v>101</v>
      </c>
      <c r="BE51" s="28">
        <f>IF(Tabla2022[[#This Row],[ANTICIPOS]]="NO",0," - ")</f>
        <v>0</v>
      </c>
      <c r="BF51" s="23" t="s">
        <v>101</v>
      </c>
      <c r="BG51" s="23"/>
      <c r="BH51" s="23"/>
      <c r="BI51" s="23"/>
      <c r="BJ51" s="23"/>
      <c r="BK51" s="23"/>
      <c r="BL51" s="23"/>
      <c r="BM51" s="23"/>
      <c r="BN51" s="23"/>
      <c r="BO51" s="23"/>
      <c r="BP51" s="23"/>
      <c r="BQ51" s="23"/>
      <c r="BR51" s="23"/>
      <c r="BS51" s="23"/>
      <c r="BT51" s="23"/>
      <c r="BU51" s="23"/>
      <c r="BV51" s="23"/>
      <c r="BW51" s="23"/>
      <c r="BX51" s="23"/>
      <c r="BY51" s="23"/>
      <c r="BZ51" s="23">
        <f>Tabla2022[[#This Row],[DÍAS PRORROGA 1]]+Tabla2022[[#This Row],[DÍAS PRORROGA  2]]+Tabla2022[[#This Row],[DÍAS PRORROGA 3]]</f>
        <v>0</v>
      </c>
      <c r="CA51" s="28">
        <f>IF(Tabla2022[[#This Row],[ADICIÓN]]="NO",0,Tabla2022[[#This Row],[VALOR ADICIÓN 1]]+Tabla2022[[#This Row],[VALOR ADICIÓN 2]]+Tabla2022[[#This Row],[VALOR ADICIÓN 3]])</f>
        <v>0</v>
      </c>
      <c r="CB51" s="23"/>
      <c r="CC51" s="23"/>
      <c r="CD51" s="27" t="str">
        <f>IF(Tabla2022[[#This Row],[ADICIÓN]]="SI",Tabla2022[[#This Row],[PLAZO DE EJECUCIÓN DÍAS]]+Tabla2022[[#This Row],[DÍAS PRORROGA 1]]+Tabla2022[[#This Row],[DÍAS PRORROGA  2]]+Tabla2022[[#This Row],[DÍAS PRORROGA 3]],Tabla2022[[#This Row],[FECHA DE TERMINACIÓN INICIAL]])</f>
        <v>NA</v>
      </c>
      <c r="CE51" s="28" t="str">
        <f>IF(Tabla2022[[#This Row],[ADICIÓN]]="SI",Tabla2022[[#This Row],[VALOR INICIAL DEL CONTRATO]]+Tabla2022[[#This Row],[VALOR ADICIONES ]],Tabla2022[[#This Row],[VALOR INICIAL DEL CONTRATO]])</f>
        <v>NA</v>
      </c>
      <c r="CF51" s="25"/>
      <c r="CG51" s="25"/>
      <c r="CH51" s="24"/>
      <c r="CI51" s="1" t="s">
        <v>606</v>
      </c>
      <c r="CJ51" s="23" t="s">
        <v>103</v>
      </c>
      <c r="CK51" s="23" t="s">
        <v>103</v>
      </c>
      <c r="CL51" s="23" t="s">
        <v>103</v>
      </c>
      <c r="CM51" s="23" t="s">
        <v>103</v>
      </c>
    </row>
    <row r="52" spans="1:91" ht="114.75" x14ac:dyDescent="0.45">
      <c r="A52" s="1">
        <v>2022</v>
      </c>
      <c r="B52" s="1">
        <v>51</v>
      </c>
      <c r="C52" s="1" t="s">
        <v>91</v>
      </c>
      <c r="D52" s="1" t="str">
        <f>IF(Tabla2022[[#This Row],[FECHA DE TERMINACIÓN FINAL]]=0,"PENDIENTE FECHA",IF(Tabla2022[[#This Row],[FECHA DE TERMINACIÓN FINAL]]&lt;15,"PRÓXIMO A VENCER",IF(Tabla2022[[#This Row],[FECHA DE TERMINACIÓN FINAL]]&gt;30,"VIGENTE",IF(Tabla2022[[#This Row],[FECHA DE TERMINACIÓN FINAL]]&lt;0,"VENCIDO"))))</f>
        <v>VIGENTE</v>
      </c>
      <c r="E52" s="1">
        <v>69696</v>
      </c>
      <c r="F52" s="1" t="s">
        <v>607</v>
      </c>
      <c r="G52" s="1" t="s">
        <v>608</v>
      </c>
      <c r="H52" s="5" t="s">
        <v>609</v>
      </c>
      <c r="I52" s="1" t="s">
        <v>248</v>
      </c>
      <c r="J52" s="1">
        <v>142</v>
      </c>
      <c r="K52" s="6">
        <v>44581</v>
      </c>
      <c r="L52" s="1">
        <v>67</v>
      </c>
      <c r="M52" s="7">
        <v>44585</v>
      </c>
      <c r="N52" s="1" t="s">
        <v>610</v>
      </c>
      <c r="O52" s="1" t="s">
        <v>97</v>
      </c>
      <c r="P52" s="1" t="s">
        <v>98</v>
      </c>
      <c r="Q52" s="1">
        <v>1</v>
      </c>
      <c r="R52" s="10" t="s">
        <v>611</v>
      </c>
      <c r="S52" s="10" t="s">
        <v>611</v>
      </c>
      <c r="T52" s="1" t="s">
        <v>101</v>
      </c>
      <c r="U52" s="1" t="s">
        <v>612</v>
      </c>
      <c r="V52" s="1" t="s">
        <v>103</v>
      </c>
      <c r="W52" s="8" t="s">
        <v>104</v>
      </c>
      <c r="X52" s="8" t="s">
        <v>105</v>
      </c>
      <c r="Y52" s="1" t="s">
        <v>127</v>
      </c>
      <c r="Z52" s="1" t="s">
        <v>471</v>
      </c>
      <c r="AA52" s="1" t="s">
        <v>114</v>
      </c>
      <c r="AB52" s="1" t="s">
        <v>108</v>
      </c>
      <c r="AC52" s="1">
        <v>53167430</v>
      </c>
      <c r="AD52" s="1">
        <v>4</v>
      </c>
      <c r="AE52" s="1" t="str">
        <f>IF(Tabla2022[[#This Row],[CONTRATISTA CONJUNTO]]="NO"," - ")</f>
        <v xml:space="preserve"> - </v>
      </c>
      <c r="AF52" s="1" t="str">
        <f>IF(Tabla2022[[#This Row],[CONTRATISTA CONJUNTO]]="NO"," - ")</f>
        <v xml:space="preserve"> - </v>
      </c>
      <c r="AG52" s="1" t="str">
        <f>IF(Tabla2022[[#This Row],[CONTRATISTA CONJUNTO]]="NO"," - ")</f>
        <v xml:space="preserve"> - </v>
      </c>
      <c r="AH52" s="6">
        <v>31341</v>
      </c>
      <c r="AI52" s="8" t="s">
        <v>613</v>
      </c>
      <c r="AJ52" s="1">
        <v>3143361146</v>
      </c>
      <c r="AK52" s="1" t="s">
        <v>614</v>
      </c>
      <c r="AL52" s="1" t="s">
        <v>615</v>
      </c>
      <c r="AM52" s="1">
        <v>1024474457</v>
      </c>
      <c r="AN52" s="1">
        <v>4</v>
      </c>
      <c r="AO52" s="1" t="s">
        <v>616</v>
      </c>
      <c r="AP52" s="6">
        <v>44774</v>
      </c>
      <c r="AQ52" s="1" t="s">
        <v>113</v>
      </c>
      <c r="AR52" s="1" t="s">
        <v>114</v>
      </c>
      <c r="AS52" s="6">
        <v>44580</v>
      </c>
      <c r="AT52" s="1" t="s">
        <v>344</v>
      </c>
      <c r="AU52" s="6">
        <v>44582</v>
      </c>
      <c r="AV52" s="6">
        <v>44582</v>
      </c>
      <c r="AW52" s="12">
        <v>30000000</v>
      </c>
      <c r="AX52" s="13">
        <v>44585</v>
      </c>
      <c r="AY52" s="6">
        <v>44765</v>
      </c>
      <c r="AZ52" s="14">
        <v>44857.999305555553</v>
      </c>
      <c r="BA52" s="1">
        <f>Tabla2022[[#This Row],[FECHA DE TERMINACIÓN INICIAL]]-Tabla2022[[#This Row],[FECHA ACTA DE INICIO]]</f>
        <v>180</v>
      </c>
      <c r="BB52" s="1">
        <f t="shared" si="0"/>
        <v>6</v>
      </c>
      <c r="BC52" s="12">
        <f>IF(Tabla2022[[#This Row],[PLAZO DE EJECUCIÓN MESES ]]&gt;0,Tabla2022[[#This Row],[VALOR INICIAL DEL CONTRATO]]/Tabla2022[[#This Row],[PLAZO DE EJECUCIÓN MESES ]]," 0 ")</f>
        <v>5000000</v>
      </c>
      <c r="BD52" s="1" t="s">
        <v>101</v>
      </c>
      <c r="BE52" s="12">
        <f>IF(Tabla2022[[#This Row],[ANTICIPOS]]="NO",0," - ")</f>
        <v>0</v>
      </c>
      <c r="BF52" s="1" t="s">
        <v>114</v>
      </c>
      <c r="BG52" s="1" t="s">
        <v>617</v>
      </c>
      <c r="BH52" s="12">
        <v>15000000</v>
      </c>
      <c r="BI52" s="1">
        <v>90</v>
      </c>
      <c r="BJ52" s="1">
        <v>707</v>
      </c>
      <c r="BK52" s="6">
        <v>44764</v>
      </c>
      <c r="BL52" s="1">
        <v>772</v>
      </c>
      <c r="BM52" s="6">
        <v>44764</v>
      </c>
      <c r="BN52" s="1"/>
      <c r="BO52" s="1"/>
      <c r="BP52" s="1"/>
      <c r="BQ52" s="1"/>
      <c r="BR52" s="1"/>
      <c r="BS52" s="1"/>
      <c r="BT52" s="1"/>
      <c r="BU52" s="1"/>
      <c r="BV52" s="1"/>
      <c r="BW52" s="1"/>
      <c r="BX52" s="1"/>
      <c r="BY52" s="1"/>
      <c r="BZ52" s="1">
        <f>Tabla2022[[#This Row],[DÍAS PRORROGA 1]]+Tabla2022[[#This Row],[DÍAS PRORROGA  2]]+Tabla2022[[#This Row],[DÍAS PRORROGA 3]]</f>
        <v>90</v>
      </c>
      <c r="CA52" s="12">
        <f>IF(Tabla2022[[#This Row],[ADICIÓN]]="NO",0,Tabla2022[[#This Row],[VALOR ADICIÓN 1]]+Tabla2022[[#This Row],[VALOR ADICIÓN 2]]+Tabla2022[[#This Row],[VALOR ADICIÓN 3]])</f>
        <v>15000000</v>
      </c>
      <c r="CB52" s="1"/>
      <c r="CC52" s="1"/>
      <c r="CD52" s="6">
        <v>44857</v>
      </c>
      <c r="CE52" s="12">
        <f>IF(Tabla2022[[#This Row],[ADICIÓN]]="SI",Tabla2022[[#This Row],[VALOR INICIAL DEL CONTRATO]]+Tabla2022[[#This Row],[VALOR ADICIONES ]],Tabla2022[[#This Row],[VALOR INICIAL DEL CONTRATO]])</f>
        <v>45000000</v>
      </c>
      <c r="CF52" s="8"/>
      <c r="CG52" s="6"/>
      <c r="CH52" s="5"/>
      <c r="CI52" s="5" t="s">
        <v>618</v>
      </c>
      <c r="CJ52" s="1">
        <v>49</v>
      </c>
      <c r="CK52" s="21" t="s">
        <v>619</v>
      </c>
      <c r="CL52" s="22" t="s">
        <v>620</v>
      </c>
      <c r="CM52" s="1">
        <v>1688</v>
      </c>
    </row>
    <row r="53" spans="1:91" ht="76.5" x14ac:dyDescent="0.45">
      <c r="A53" s="1">
        <v>2022</v>
      </c>
      <c r="B53" s="1">
        <v>52</v>
      </c>
      <c r="C53" s="1" t="s">
        <v>91</v>
      </c>
      <c r="D53" s="1" t="str">
        <f>IF(Tabla2022[[#This Row],[FECHA DE TERMINACIÓN FINAL]]=0,"PENDIENTE FECHA",IF(Tabla2022[[#This Row],[FECHA DE TERMINACIÓN FINAL]]&lt;15,"PRÓXIMO A VENCER",IF(Tabla2022[[#This Row],[FECHA DE TERMINACIÓN FINAL]]&gt;30,"VIGENTE",IF(Tabla2022[[#This Row],[FECHA DE TERMINACIÓN FINAL]]&lt;0,"VENCIDO"))))</f>
        <v>VIGENTE</v>
      </c>
      <c r="E53" s="1">
        <v>67922</v>
      </c>
      <c r="F53" s="1" t="s">
        <v>621</v>
      </c>
      <c r="G53" s="1" t="s">
        <v>622</v>
      </c>
      <c r="H53" s="5" t="s">
        <v>623</v>
      </c>
      <c r="I53" s="1" t="s">
        <v>248</v>
      </c>
      <c r="J53" s="1">
        <v>27</v>
      </c>
      <c r="K53" s="6">
        <v>44572</v>
      </c>
      <c r="L53" s="1">
        <v>84</v>
      </c>
      <c r="M53" s="7">
        <v>44585</v>
      </c>
      <c r="N53" s="8" t="s">
        <v>96</v>
      </c>
      <c r="O53" s="1" t="s">
        <v>97</v>
      </c>
      <c r="P53" s="1" t="s">
        <v>98</v>
      </c>
      <c r="Q53" s="1">
        <v>1</v>
      </c>
      <c r="R53" s="10" t="s">
        <v>624</v>
      </c>
      <c r="S53" s="10" t="s">
        <v>625</v>
      </c>
      <c r="T53" s="1" t="s">
        <v>101</v>
      </c>
      <c r="U53" s="1" t="s">
        <v>626</v>
      </c>
      <c r="V53" s="1" t="s">
        <v>103</v>
      </c>
      <c r="W53" s="8" t="s">
        <v>104</v>
      </c>
      <c r="X53" s="8" t="s">
        <v>105</v>
      </c>
      <c r="Y53" s="1" t="s">
        <v>127</v>
      </c>
      <c r="Z53" s="1" t="s">
        <v>362</v>
      </c>
      <c r="AA53" s="1" t="s">
        <v>101</v>
      </c>
      <c r="AB53" s="1" t="s">
        <v>108</v>
      </c>
      <c r="AC53" s="1">
        <v>1012368691</v>
      </c>
      <c r="AD53" s="1">
        <v>4</v>
      </c>
      <c r="AE53" s="1" t="str">
        <f>IF(Tabla2022[[#This Row],[CONTRATISTA CONJUNTO]]="NO"," - ")</f>
        <v xml:space="preserve"> - </v>
      </c>
      <c r="AF53" s="1" t="str">
        <f>IF(Tabla2022[[#This Row],[CONTRATISTA CONJUNTO]]="NO"," - ")</f>
        <v xml:space="preserve"> - </v>
      </c>
      <c r="AG53" s="1" t="str">
        <f>IF(Tabla2022[[#This Row],[CONTRATISTA CONJUNTO]]="NO"," - ")</f>
        <v xml:space="preserve"> - </v>
      </c>
      <c r="AH53" s="6">
        <v>33078</v>
      </c>
      <c r="AI53" s="8" t="s">
        <v>627</v>
      </c>
      <c r="AJ53" s="1">
        <v>3115191690</v>
      </c>
      <c r="AK53" s="1" t="s">
        <v>628</v>
      </c>
      <c r="AL53" s="1" t="s">
        <v>361</v>
      </c>
      <c r="AM53" s="1">
        <v>1032460361</v>
      </c>
      <c r="AN53" s="1">
        <v>4</v>
      </c>
      <c r="AO53" s="1"/>
      <c r="AP53" s="1"/>
      <c r="AQ53" s="1" t="s">
        <v>113</v>
      </c>
      <c r="AR53" s="1" t="s">
        <v>114</v>
      </c>
      <c r="AS53" s="6">
        <v>44580</v>
      </c>
      <c r="AT53" s="1" t="s">
        <v>344</v>
      </c>
      <c r="AU53" s="6">
        <v>44584</v>
      </c>
      <c r="AV53" s="6">
        <v>44584</v>
      </c>
      <c r="AW53" s="12">
        <v>66000000</v>
      </c>
      <c r="AX53" s="13">
        <v>44586</v>
      </c>
      <c r="AY53" s="6">
        <v>44919</v>
      </c>
      <c r="AZ53" s="14">
        <v>44919.999305555553</v>
      </c>
      <c r="BA53" s="1">
        <f>Tabla2022[[#This Row],[FECHA DE TERMINACIÓN INICIAL]]-Tabla2022[[#This Row],[FECHA ACTA DE INICIO]]</f>
        <v>333</v>
      </c>
      <c r="BB53" s="1">
        <f t="shared" si="0"/>
        <v>11</v>
      </c>
      <c r="BC53" s="12">
        <f>IF(Tabla2022[[#This Row],[PLAZO DE EJECUCIÓN MESES ]]&gt;0,Tabla2022[[#This Row],[VALOR INICIAL DEL CONTRATO]]/Tabla2022[[#This Row],[PLAZO DE EJECUCIÓN MESES ]]," 0 ")</f>
        <v>6000000</v>
      </c>
      <c r="BD53" s="1" t="s">
        <v>101</v>
      </c>
      <c r="BE53" s="12">
        <f>IF(Tabla2022[[#This Row],[ANTICIPOS]]="NO",0," - ")</f>
        <v>0</v>
      </c>
      <c r="BF53" s="1" t="s">
        <v>101</v>
      </c>
      <c r="BG53" s="1"/>
      <c r="BH53" s="1"/>
      <c r="BI53" s="1"/>
      <c r="BJ53" s="1"/>
      <c r="BK53" s="1"/>
      <c r="BL53" s="1"/>
      <c r="BM53" s="1"/>
      <c r="BN53" s="1"/>
      <c r="BO53" s="1"/>
      <c r="BP53" s="1"/>
      <c r="BQ53" s="1"/>
      <c r="BR53" s="1"/>
      <c r="BS53" s="1"/>
      <c r="BT53" s="1"/>
      <c r="BU53" s="1"/>
      <c r="BV53" s="1"/>
      <c r="BW53" s="1"/>
      <c r="BX53" s="1"/>
      <c r="BY53" s="1"/>
      <c r="BZ53" s="1">
        <f>Tabla2022[[#This Row],[DÍAS PRORROGA 1]]+Tabla2022[[#This Row],[DÍAS PRORROGA  2]]+Tabla2022[[#This Row],[DÍAS PRORROGA 3]]</f>
        <v>0</v>
      </c>
      <c r="CA53" s="12">
        <f>IF(Tabla2022[[#This Row],[ADICIÓN]]="NO",0,Tabla2022[[#This Row],[VALOR ADICIÓN 1]]+Tabla2022[[#This Row],[VALOR ADICIÓN 2]]+Tabla2022[[#This Row],[VALOR ADICIÓN 3]])</f>
        <v>0</v>
      </c>
      <c r="CB53" s="1"/>
      <c r="CC53" s="1"/>
      <c r="CD53" s="6">
        <f>IF(Tabla2022[[#This Row],[ADICIÓN]]="SI",Tabla2022[[#This Row],[PLAZO DE EJECUCIÓN DÍAS]]+Tabla2022[[#This Row],[DÍAS PRORROGA 1]]+Tabla2022[[#This Row],[DÍAS PRORROGA  2]]+Tabla2022[[#This Row],[DÍAS PRORROGA 3]],Tabla2022[[#This Row],[FECHA DE TERMINACIÓN INICIAL]])+Tabla2022[[#This Row],[TOTAL DÍAS SUSPENDIDOS]]</f>
        <v>44919</v>
      </c>
      <c r="CE53" s="12">
        <f>IF(Tabla2022[[#This Row],[ADICIÓN]]="SI",Tabla2022[[#This Row],[VALOR INICIAL DEL CONTRATO]]+Tabla2022[[#This Row],[VALOR ADICIONES ]],Tabla2022[[#This Row],[VALOR INICIAL DEL CONTRATO]])</f>
        <v>66000000</v>
      </c>
      <c r="CF53" s="8"/>
      <c r="CG53" s="8"/>
      <c r="CH53" s="5"/>
      <c r="CI53" s="5" t="s">
        <v>629</v>
      </c>
      <c r="CJ53" s="1">
        <v>57</v>
      </c>
      <c r="CK53" s="8" t="s">
        <v>118</v>
      </c>
      <c r="CL53" s="8" t="s">
        <v>119</v>
      </c>
      <c r="CM53" s="1">
        <v>1696</v>
      </c>
    </row>
    <row r="54" spans="1:91" ht="114.75" x14ac:dyDescent="0.45">
      <c r="A54" s="1">
        <v>2022</v>
      </c>
      <c r="B54" s="1">
        <v>53</v>
      </c>
      <c r="C54" s="1" t="s">
        <v>91</v>
      </c>
      <c r="D54" s="1" t="str">
        <f>IF(Tabla2022[[#This Row],[FECHA DE TERMINACIÓN FINAL]]=0,"PENDIENTE FECHA",IF(Tabla2022[[#This Row],[FECHA DE TERMINACIÓN FINAL]]&lt;15,"PRÓXIMO A VENCER",IF(Tabla2022[[#This Row],[FECHA DE TERMINACIÓN FINAL]]&gt;30,"VIGENTE",IF(Tabla2022[[#This Row],[FECHA DE TERMINACIÓN FINAL]]&lt;0,"VENCIDO"))))</f>
        <v>VIGENTE</v>
      </c>
      <c r="E54" s="1">
        <v>66792</v>
      </c>
      <c r="F54" s="1" t="s">
        <v>630</v>
      </c>
      <c r="G54" s="1" t="s">
        <v>631</v>
      </c>
      <c r="H54" s="5" t="s">
        <v>632</v>
      </c>
      <c r="I54" s="1" t="s">
        <v>123</v>
      </c>
      <c r="J54" s="1">
        <v>63</v>
      </c>
      <c r="K54" s="6">
        <v>44573</v>
      </c>
      <c r="L54" s="1">
        <v>59</v>
      </c>
      <c r="M54" s="7">
        <v>44582</v>
      </c>
      <c r="N54" s="8" t="s">
        <v>266</v>
      </c>
      <c r="O54" s="1" t="s">
        <v>97</v>
      </c>
      <c r="P54" s="1" t="s">
        <v>98</v>
      </c>
      <c r="Q54" s="1">
        <v>1</v>
      </c>
      <c r="R54" s="10" t="s">
        <v>633</v>
      </c>
      <c r="S54" s="10" t="s">
        <v>634</v>
      </c>
      <c r="T54" s="1" t="s">
        <v>101</v>
      </c>
      <c r="U54" s="1" t="s">
        <v>635</v>
      </c>
      <c r="V54" s="1" t="s">
        <v>103</v>
      </c>
      <c r="W54" s="8" t="s">
        <v>104</v>
      </c>
      <c r="X54" s="8" t="s">
        <v>105</v>
      </c>
      <c r="Y54" s="1" t="s">
        <v>127</v>
      </c>
      <c r="Z54" s="1" t="s">
        <v>180</v>
      </c>
      <c r="AA54" s="1" t="s">
        <v>114</v>
      </c>
      <c r="AB54" s="1" t="s">
        <v>108</v>
      </c>
      <c r="AC54" s="1">
        <v>52372021</v>
      </c>
      <c r="AD54" s="1">
        <v>1</v>
      </c>
      <c r="AE54" s="1" t="str">
        <f>IF(Tabla2022[[#This Row],[CONTRATISTA CONJUNTO]]="NO"," - ")</f>
        <v xml:space="preserve"> - </v>
      </c>
      <c r="AF54" s="1" t="str">
        <f>IF(Tabla2022[[#This Row],[CONTRATISTA CONJUNTO]]="NO"," - ")</f>
        <v xml:space="preserve"> - </v>
      </c>
      <c r="AG54" s="1" t="str">
        <f>IF(Tabla2022[[#This Row],[CONTRATISTA CONJUNTO]]="NO"," - ")</f>
        <v xml:space="preserve"> - </v>
      </c>
      <c r="AH54" s="6">
        <v>28285</v>
      </c>
      <c r="AI54" s="8" t="s">
        <v>636</v>
      </c>
      <c r="AJ54" s="1">
        <v>3138432431</v>
      </c>
      <c r="AK54" s="1" t="s">
        <v>637</v>
      </c>
      <c r="AL54" s="1" t="s">
        <v>272</v>
      </c>
      <c r="AM54" s="1">
        <v>1018414927</v>
      </c>
      <c r="AN54" s="1">
        <v>6</v>
      </c>
      <c r="AO54" s="1"/>
      <c r="AP54" s="1"/>
      <c r="AQ54" s="1" t="s">
        <v>113</v>
      </c>
      <c r="AR54" s="1" t="s">
        <v>114</v>
      </c>
      <c r="AS54" s="6">
        <v>44580</v>
      </c>
      <c r="AT54" s="1" t="s">
        <v>115</v>
      </c>
      <c r="AU54" s="6">
        <v>44581</v>
      </c>
      <c r="AV54" s="6">
        <v>44581</v>
      </c>
      <c r="AW54" s="12">
        <v>50600000</v>
      </c>
      <c r="AX54" s="13">
        <v>44582</v>
      </c>
      <c r="AY54" s="6">
        <v>44915</v>
      </c>
      <c r="AZ54" s="14">
        <v>44915.999305555553</v>
      </c>
      <c r="BA54" s="1">
        <f>Tabla2022[[#This Row],[FECHA DE TERMINACIÓN INICIAL]]-Tabla2022[[#This Row],[FECHA ACTA DE INICIO]]</f>
        <v>333</v>
      </c>
      <c r="BB54" s="1">
        <f t="shared" si="0"/>
        <v>11</v>
      </c>
      <c r="BC54" s="12">
        <f>IF(Tabla2022[[#This Row],[PLAZO DE EJECUCIÓN MESES ]]&gt;0,Tabla2022[[#This Row],[VALOR INICIAL DEL CONTRATO]]/Tabla2022[[#This Row],[PLAZO DE EJECUCIÓN MESES ]]," 0 ")</f>
        <v>4600000</v>
      </c>
      <c r="BD54" s="1" t="s">
        <v>101</v>
      </c>
      <c r="BE54" s="12">
        <f>IF(Tabla2022[[#This Row],[ANTICIPOS]]="NO",0," - ")</f>
        <v>0</v>
      </c>
      <c r="BF54" s="1" t="s">
        <v>101</v>
      </c>
      <c r="BG54" s="1"/>
      <c r="BH54" s="1"/>
      <c r="BI54" s="1"/>
      <c r="BJ54" s="1"/>
      <c r="BK54" s="1"/>
      <c r="BL54" s="1"/>
      <c r="BM54" s="1"/>
      <c r="BN54" s="1"/>
      <c r="BO54" s="1"/>
      <c r="BP54" s="1"/>
      <c r="BQ54" s="1"/>
      <c r="BR54" s="1"/>
      <c r="BS54" s="1"/>
      <c r="BT54" s="1"/>
      <c r="BU54" s="1"/>
      <c r="BV54" s="1"/>
      <c r="BW54" s="1"/>
      <c r="BX54" s="1"/>
      <c r="BY54" s="1"/>
      <c r="BZ54" s="1">
        <f>Tabla2022[[#This Row],[DÍAS PRORROGA 1]]+Tabla2022[[#This Row],[DÍAS PRORROGA  2]]+Tabla2022[[#This Row],[DÍAS PRORROGA 3]]</f>
        <v>0</v>
      </c>
      <c r="CA54" s="12">
        <f>IF(Tabla2022[[#This Row],[ADICIÓN]]="NO",0,Tabla2022[[#This Row],[VALOR ADICIÓN 1]]+Tabla2022[[#This Row],[VALOR ADICIÓN 2]]+Tabla2022[[#This Row],[VALOR ADICIÓN 3]])</f>
        <v>0</v>
      </c>
      <c r="CB54" s="1"/>
      <c r="CC54" s="1"/>
      <c r="CD54" s="6">
        <f>IF(Tabla2022[[#This Row],[ADICIÓN]]="SI",Tabla2022[[#This Row],[PLAZO DE EJECUCIÓN DÍAS]]+Tabla2022[[#This Row],[DÍAS PRORROGA 1]]+Tabla2022[[#This Row],[DÍAS PRORROGA  2]]+Tabla2022[[#This Row],[DÍAS PRORROGA 3]],Tabla2022[[#This Row],[FECHA DE TERMINACIÓN INICIAL]])+Tabla2022[[#This Row],[TOTAL DÍAS SUSPENDIDOS]]</f>
        <v>44915</v>
      </c>
      <c r="CE54" s="12">
        <f>IF(Tabla2022[[#This Row],[ADICIÓN]]="SI",Tabla2022[[#This Row],[VALOR INICIAL DEL CONTRATO]]+Tabla2022[[#This Row],[VALOR ADICIONES ]],Tabla2022[[#This Row],[VALOR INICIAL DEL CONTRATO]])</f>
        <v>50600000</v>
      </c>
      <c r="CF54" s="8"/>
      <c r="CG54" s="8"/>
      <c r="CH54" s="5"/>
      <c r="CI54" s="29" t="s">
        <v>638</v>
      </c>
      <c r="CJ54" s="1">
        <v>1</v>
      </c>
      <c r="CK54" s="8" t="s">
        <v>274</v>
      </c>
      <c r="CL54" s="8" t="s">
        <v>235</v>
      </c>
      <c r="CM54" s="1">
        <v>1583</v>
      </c>
    </row>
    <row r="55" spans="1:91" ht="25.5" x14ac:dyDescent="0.45">
      <c r="A55" s="19">
        <v>2022</v>
      </c>
      <c r="B55" s="23">
        <v>54</v>
      </c>
      <c r="C55" s="23" t="s">
        <v>602</v>
      </c>
      <c r="D55" s="23" t="s">
        <v>103</v>
      </c>
      <c r="E55" s="23" t="s">
        <v>103</v>
      </c>
      <c r="F55" s="23" t="s">
        <v>639</v>
      </c>
      <c r="G55" s="23" t="s">
        <v>640</v>
      </c>
      <c r="H55" s="30" t="s">
        <v>103</v>
      </c>
      <c r="I55" s="23" t="s">
        <v>248</v>
      </c>
      <c r="J55" s="23" t="s">
        <v>103</v>
      </c>
      <c r="K55" s="23" t="s">
        <v>103</v>
      </c>
      <c r="L55" s="23" t="s">
        <v>103</v>
      </c>
      <c r="M55" s="23" t="s">
        <v>103</v>
      </c>
      <c r="N55" s="23" t="s">
        <v>103</v>
      </c>
      <c r="O55" s="23" t="s">
        <v>103</v>
      </c>
      <c r="P55" s="23" t="s">
        <v>103</v>
      </c>
      <c r="Q55" s="23">
        <v>1</v>
      </c>
      <c r="R55" s="23" t="s">
        <v>103</v>
      </c>
      <c r="S55" s="23" t="s">
        <v>103</v>
      </c>
      <c r="T55" s="23" t="s">
        <v>103</v>
      </c>
      <c r="U55" s="23" t="s">
        <v>505</v>
      </c>
      <c r="V55" s="23" t="s">
        <v>103</v>
      </c>
      <c r="W55" s="25" t="s">
        <v>104</v>
      </c>
      <c r="X55" s="25" t="s">
        <v>105</v>
      </c>
      <c r="Y55" s="23" t="s">
        <v>103</v>
      </c>
      <c r="Z55" s="23" t="s">
        <v>103</v>
      </c>
      <c r="AA55" s="23" t="s">
        <v>103</v>
      </c>
      <c r="AB55" s="23" t="s">
        <v>108</v>
      </c>
      <c r="AC55" s="23" t="s">
        <v>103</v>
      </c>
      <c r="AD55" s="23" t="s">
        <v>103</v>
      </c>
      <c r="AE55" s="19" t="b">
        <f>IF(Tabla2022[[#This Row],[CONTRATISTA CONJUNTO]]="NO"," - ")</f>
        <v>0</v>
      </c>
      <c r="AF55" s="19" t="b">
        <f>IF(Tabla2022[[#This Row],[CONTRATISTA CONJUNTO]]="NO"," - ")</f>
        <v>0</v>
      </c>
      <c r="AG55" s="19" t="b">
        <f>IF(Tabla2022[[#This Row],[CONTRATISTA CONJUNTO]]="NO"," - ")</f>
        <v>0</v>
      </c>
      <c r="AH55" s="23" t="s">
        <v>103</v>
      </c>
      <c r="AI55" s="23" t="s">
        <v>103</v>
      </c>
      <c r="AJ55" s="23" t="s">
        <v>103</v>
      </c>
      <c r="AK55" s="23" t="s">
        <v>103</v>
      </c>
      <c r="AL55" s="23" t="s">
        <v>103</v>
      </c>
      <c r="AM55" s="23" t="s">
        <v>103</v>
      </c>
      <c r="AN55" s="23" t="s">
        <v>103</v>
      </c>
      <c r="AO55" s="23"/>
      <c r="AP55" s="23"/>
      <c r="AQ55" s="23" t="s">
        <v>103</v>
      </c>
      <c r="AR55" s="23" t="s">
        <v>103</v>
      </c>
      <c r="AS55" s="23" t="s">
        <v>103</v>
      </c>
      <c r="AT55" s="23" t="s">
        <v>103</v>
      </c>
      <c r="AU55" s="27" t="s">
        <v>103</v>
      </c>
      <c r="AV55" s="27" t="s">
        <v>103</v>
      </c>
      <c r="AW55" s="23" t="s">
        <v>103</v>
      </c>
      <c r="AX55" s="23" t="s">
        <v>103</v>
      </c>
      <c r="AY55" s="23" t="s">
        <v>103</v>
      </c>
      <c r="AZ55" s="23" t="s">
        <v>103</v>
      </c>
      <c r="BA55" s="23" t="s">
        <v>103</v>
      </c>
      <c r="BB55" s="23" t="e">
        <f t="shared" si="0"/>
        <v>#VALUE!</v>
      </c>
      <c r="BC55" s="23" t="s">
        <v>103</v>
      </c>
      <c r="BD55" s="23" t="s">
        <v>101</v>
      </c>
      <c r="BE55" s="28">
        <f>IF(Tabla2022[[#This Row],[ANTICIPOS]]="NO",0," - ")</f>
        <v>0</v>
      </c>
      <c r="BF55" s="23" t="s">
        <v>101</v>
      </c>
      <c r="BG55" s="23"/>
      <c r="BH55" s="23"/>
      <c r="BI55" s="23"/>
      <c r="BJ55" s="23"/>
      <c r="BK55" s="23"/>
      <c r="BL55" s="23"/>
      <c r="BM55" s="23"/>
      <c r="BN55" s="23"/>
      <c r="BO55" s="23"/>
      <c r="BP55" s="23"/>
      <c r="BQ55" s="23"/>
      <c r="BR55" s="23"/>
      <c r="BS55" s="23"/>
      <c r="BT55" s="23"/>
      <c r="BU55" s="23"/>
      <c r="BV55" s="23"/>
      <c r="BW55" s="23"/>
      <c r="BX55" s="23"/>
      <c r="BY55" s="23"/>
      <c r="BZ55" s="23">
        <f>Tabla2022[[#This Row],[DÍAS PRORROGA 1]]+Tabla2022[[#This Row],[DÍAS PRORROGA  2]]+Tabla2022[[#This Row],[DÍAS PRORROGA 3]]</f>
        <v>0</v>
      </c>
      <c r="CA55" s="28">
        <f>IF(Tabla2022[[#This Row],[ADICIÓN]]="NO",0,Tabla2022[[#This Row],[VALOR ADICIÓN 1]]+Tabla2022[[#This Row],[VALOR ADICIÓN 2]]+Tabla2022[[#This Row],[VALOR ADICIÓN 3]])</f>
        <v>0</v>
      </c>
      <c r="CB55" s="23"/>
      <c r="CC55" s="23"/>
      <c r="CD55" s="27" t="str">
        <f>IF(Tabla2022[[#This Row],[ADICIÓN]]="SI",Tabla2022[[#This Row],[PLAZO DE EJECUCIÓN DÍAS]]+Tabla2022[[#This Row],[DÍAS PRORROGA 1]]+Tabla2022[[#This Row],[DÍAS PRORROGA  2]]+Tabla2022[[#This Row],[DÍAS PRORROGA 3]],Tabla2022[[#This Row],[FECHA DE TERMINACIÓN INICIAL]])</f>
        <v>NA</v>
      </c>
      <c r="CE55" s="28" t="str">
        <f>IF(Tabla2022[[#This Row],[ADICIÓN]]="SI",Tabla2022[[#This Row],[VALOR INICIAL DEL CONTRATO]]+Tabla2022[[#This Row],[VALOR ADICIONES ]],Tabla2022[[#This Row],[VALOR INICIAL DEL CONTRATO]])</f>
        <v>NA</v>
      </c>
      <c r="CF55" s="25"/>
      <c r="CG55" s="25"/>
      <c r="CH55" s="24"/>
      <c r="CI55" s="1" t="s">
        <v>606</v>
      </c>
      <c r="CJ55" s="23" t="s">
        <v>103</v>
      </c>
      <c r="CK55" s="23" t="s">
        <v>103</v>
      </c>
      <c r="CL55" s="23" t="s">
        <v>103</v>
      </c>
      <c r="CM55" s="23" t="s">
        <v>103</v>
      </c>
    </row>
    <row r="56" spans="1:91" ht="76.5" x14ac:dyDescent="0.45">
      <c r="A56" s="1">
        <v>2022</v>
      </c>
      <c r="B56" s="1">
        <v>55</v>
      </c>
      <c r="C56" s="1" t="s">
        <v>91</v>
      </c>
      <c r="D56" s="1" t="str">
        <f>IF(Tabla2022[[#This Row],[FECHA DE TERMINACIÓN FINAL]]=0,"PENDIENTE FECHA",IF(Tabla2022[[#This Row],[FECHA DE TERMINACIÓN FINAL]]&lt;15,"PRÓXIMO A VENCER",IF(Tabla2022[[#This Row],[FECHA DE TERMINACIÓN FINAL]]&gt;30,"VIGENTE",IF(Tabla2022[[#This Row],[FECHA DE TERMINACIÓN FINAL]]&lt;0,"VENCIDO"))))</f>
        <v>VIGENTE</v>
      </c>
      <c r="E56" s="1">
        <v>67051</v>
      </c>
      <c r="F56" s="1" t="s">
        <v>641</v>
      </c>
      <c r="G56" s="1" t="s">
        <v>642</v>
      </c>
      <c r="H56" s="5" t="s">
        <v>643</v>
      </c>
      <c r="I56" s="1" t="s">
        <v>200</v>
      </c>
      <c r="J56" s="1">
        <v>51</v>
      </c>
      <c r="K56" s="6">
        <v>44573</v>
      </c>
      <c r="L56" s="1">
        <v>62</v>
      </c>
      <c r="M56" s="7">
        <v>44582</v>
      </c>
      <c r="N56" s="8" t="s">
        <v>610</v>
      </c>
      <c r="O56" s="1" t="s">
        <v>97</v>
      </c>
      <c r="P56" s="1" t="s">
        <v>98</v>
      </c>
      <c r="Q56" s="1">
        <v>1</v>
      </c>
      <c r="R56" s="9" t="s">
        <v>644</v>
      </c>
      <c r="S56" s="10" t="s">
        <v>645</v>
      </c>
      <c r="T56" s="1" t="s">
        <v>101</v>
      </c>
      <c r="U56" s="1" t="s">
        <v>616</v>
      </c>
      <c r="V56" s="1" t="s">
        <v>103</v>
      </c>
      <c r="W56" s="8" t="s">
        <v>104</v>
      </c>
      <c r="X56" s="8" t="s">
        <v>105</v>
      </c>
      <c r="Y56" s="1" t="s">
        <v>127</v>
      </c>
      <c r="Z56" s="1" t="s">
        <v>471</v>
      </c>
      <c r="AA56" s="1" t="s">
        <v>101</v>
      </c>
      <c r="AB56" s="1" t="s">
        <v>108</v>
      </c>
      <c r="AC56" s="1">
        <v>1014239239</v>
      </c>
      <c r="AD56" s="1">
        <v>2</v>
      </c>
      <c r="AE56" s="1" t="str">
        <f>IF(Tabla2022[[#This Row],[CONTRATISTA CONJUNTO]]="NO"," - ")</f>
        <v xml:space="preserve"> - </v>
      </c>
      <c r="AF56" s="1" t="str">
        <f>IF(Tabla2022[[#This Row],[CONTRATISTA CONJUNTO]]="NO"," - ")</f>
        <v xml:space="preserve"> - </v>
      </c>
      <c r="AG56" s="1" t="str">
        <f>IF(Tabla2022[[#This Row],[CONTRATISTA CONJUNTO]]="NO"," - ")</f>
        <v xml:space="preserve"> - </v>
      </c>
      <c r="AH56" s="6">
        <v>33966</v>
      </c>
      <c r="AI56" s="8" t="s">
        <v>646</v>
      </c>
      <c r="AJ56" s="1">
        <v>3115144061</v>
      </c>
      <c r="AK56" s="1" t="s">
        <v>647</v>
      </c>
      <c r="AL56" s="1" t="s">
        <v>505</v>
      </c>
      <c r="AM56" s="1">
        <v>1019006008</v>
      </c>
      <c r="AN56" s="1">
        <v>6</v>
      </c>
      <c r="AO56" s="1"/>
      <c r="AP56" s="1"/>
      <c r="AQ56" s="1" t="s">
        <v>113</v>
      </c>
      <c r="AR56" s="1" t="s">
        <v>114</v>
      </c>
      <c r="AS56" s="6">
        <v>44578</v>
      </c>
      <c r="AT56" s="1" t="s">
        <v>344</v>
      </c>
      <c r="AU56" s="6">
        <v>44581</v>
      </c>
      <c r="AV56" s="6">
        <v>44581</v>
      </c>
      <c r="AW56" s="12">
        <v>66000000</v>
      </c>
      <c r="AX56" s="13">
        <v>44582</v>
      </c>
      <c r="AY56" s="6">
        <v>44915</v>
      </c>
      <c r="AZ56" s="14">
        <v>44915.999305555553</v>
      </c>
      <c r="BA56" s="1">
        <f>Tabla2022[[#This Row],[FECHA DE TERMINACIÓN INICIAL]]-Tabla2022[[#This Row],[FECHA ACTA DE INICIO]]</f>
        <v>333</v>
      </c>
      <c r="BB56" s="1">
        <f t="shared" si="0"/>
        <v>11</v>
      </c>
      <c r="BC56" s="12">
        <f>IF(Tabla2022[[#This Row],[PLAZO DE EJECUCIÓN MESES ]]&gt;0,Tabla2022[[#This Row],[VALOR INICIAL DEL CONTRATO]]/Tabla2022[[#This Row],[PLAZO DE EJECUCIÓN MESES ]]," 0 ")</f>
        <v>6000000</v>
      </c>
      <c r="BD56" s="1" t="s">
        <v>101</v>
      </c>
      <c r="BE56" s="12">
        <f>IF(Tabla2022[[#This Row],[ANTICIPOS]]="NO",0," - ")</f>
        <v>0</v>
      </c>
      <c r="BF56" s="1" t="s">
        <v>101</v>
      </c>
      <c r="BG56" s="1"/>
      <c r="BH56" s="1"/>
      <c r="BI56" s="1"/>
      <c r="BJ56" s="1"/>
      <c r="BK56" s="1"/>
      <c r="BL56" s="1"/>
      <c r="BM56" s="1"/>
      <c r="BN56" s="1"/>
      <c r="BO56" s="1"/>
      <c r="BP56" s="1"/>
      <c r="BQ56" s="1"/>
      <c r="BR56" s="1"/>
      <c r="BS56" s="1"/>
      <c r="BT56" s="1"/>
      <c r="BU56" s="1"/>
      <c r="BV56" s="1"/>
      <c r="BW56" s="1"/>
      <c r="BX56" s="1"/>
      <c r="BY56" s="1"/>
      <c r="BZ56" s="1">
        <f>Tabla2022[[#This Row],[DÍAS PRORROGA 1]]+Tabla2022[[#This Row],[DÍAS PRORROGA  2]]+Tabla2022[[#This Row],[DÍAS PRORROGA 3]]</f>
        <v>0</v>
      </c>
      <c r="CA56" s="12">
        <f>IF(Tabla2022[[#This Row],[ADICIÓN]]="NO",0,Tabla2022[[#This Row],[VALOR ADICIÓN 1]]+Tabla2022[[#This Row],[VALOR ADICIÓN 2]]+Tabla2022[[#This Row],[VALOR ADICIÓN 3]])</f>
        <v>0</v>
      </c>
      <c r="CB56" s="1"/>
      <c r="CC56" s="1"/>
      <c r="CD56" s="6">
        <f>IF(Tabla2022[[#This Row],[ADICIÓN]]="SI",Tabla2022[[#This Row],[PLAZO DE EJECUCIÓN DÍAS]]+Tabla2022[[#This Row],[DÍAS PRORROGA 1]]+Tabla2022[[#This Row],[DÍAS PRORROGA  2]]+Tabla2022[[#This Row],[DÍAS PRORROGA 3]],Tabla2022[[#This Row],[FECHA DE TERMINACIÓN INICIAL]])+Tabla2022[[#This Row],[TOTAL DÍAS SUSPENDIDOS]]</f>
        <v>44915</v>
      </c>
      <c r="CE56" s="12">
        <f>IF(Tabla2022[[#This Row],[ADICIÓN]]="SI",Tabla2022[[#This Row],[VALOR INICIAL DEL CONTRATO]]+Tabla2022[[#This Row],[VALOR ADICIONES ]],Tabla2022[[#This Row],[VALOR INICIAL DEL CONTRATO]])</f>
        <v>66000000</v>
      </c>
      <c r="CF56" s="8"/>
      <c r="CG56" s="8"/>
      <c r="CH56" s="5"/>
      <c r="CI56" s="5" t="s">
        <v>648</v>
      </c>
      <c r="CJ56" s="1">
        <v>49</v>
      </c>
      <c r="CK56" s="21" t="s">
        <v>619</v>
      </c>
      <c r="CL56" s="22" t="s">
        <v>620</v>
      </c>
      <c r="CM56" s="1">
        <v>1688</v>
      </c>
    </row>
    <row r="57" spans="1:91" ht="51" x14ac:dyDescent="0.45">
      <c r="A57" s="1">
        <v>2022</v>
      </c>
      <c r="B57" s="1">
        <v>56</v>
      </c>
      <c r="C57" s="1" t="s">
        <v>91</v>
      </c>
      <c r="D57" s="1" t="str">
        <f>IF(Tabla2022[[#This Row],[FECHA DE TERMINACIÓN FINAL]]=0,"PENDIENTE FECHA",IF(Tabla2022[[#This Row],[FECHA DE TERMINACIÓN FINAL]]&lt;15,"PRÓXIMO A VENCER",IF(Tabla2022[[#This Row],[FECHA DE TERMINACIÓN FINAL]]&gt;30,"VIGENTE",IF(Tabla2022[[#This Row],[FECHA DE TERMINACIÓN FINAL]]&lt;0,"VENCIDO"))))</f>
        <v>VIGENTE</v>
      </c>
      <c r="E57" s="1">
        <v>69873</v>
      </c>
      <c r="F57" s="1" t="s">
        <v>649</v>
      </c>
      <c r="G57" s="1" t="s">
        <v>650</v>
      </c>
      <c r="H57" s="5" t="s">
        <v>651</v>
      </c>
      <c r="I57" s="1" t="s">
        <v>123</v>
      </c>
      <c r="J57" s="1">
        <v>90</v>
      </c>
      <c r="K57" s="6">
        <v>44574</v>
      </c>
      <c r="L57" s="1">
        <v>92</v>
      </c>
      <c r="M57" s="7">
        <v>44586</v>
      </c>
      <c r="N57" s="8" t="s">
        <v>96</v>
      </c>
      <c r="O57" s="1" t="s">
        <v>97</v>
      </c>
      <c r="P57" s="1" t="s">
        <v>98</v>
      </c>
      <c r="Q57" s="1">
        <v>1</v>
      </c>
      <c r="R57" s="9" t="s">
        <v>652</v>
      </c>
      <c r="S57" s="10" t="s">
        <v>652</v>
      </c>
      <c r="T57" s="1" t="s">
        <v>101</v>
      </c>
      <c r="U57" s="1" t="s">
        <v>653</v>
      </c>
      <c r="V57" s="1" t="s">
        <v>103</v>
      </c>
      <c r="W57" s="8" t="s">
        <v>104</v>
      </c>
      <c r="X57" s="8" t="s">
        <v>105</v>
      </c>
      <c r="Y57" s="1" t="s">
        <v>106</v>
      </c>
      <c r="Z57" s="1" t="s">
        <v>136</v>
      </c>
      <c r="AA57" s="1" t="s">
        <v>101</v>
      </c>
      <c r="AB57" s="1" t="s">
        <v>108</v>
      </c>
      <c r="AC57" s="1">
        <v>1076201668</v>
      </c>
      <c r="AD57" s="1">
        <v>1</v>
      </c>
      <c r="AE57" s="1" t="str">
        <f>IF(Tabla2022[[#This Row],[CONTRATISTA CONJUNTO]]="NO"," - ")</f>
        <v xml:space="preserve"> - </v>
      </c>
      <c r="AF57" s="1" t="str">
        <f>IF(Tabla2022[[#This Row],[CONTRATISTA CONJUNTO]]="NO"," - ")</f>
        <v xml:space="preserve"> - </v>
      </c>
      <c r="AG57" s="1" t="str">
        <f>IF(Tabla2022[[#This Row],[CONTRATISTA CONJUNTO]]="NO"," - ")</f>
        <v xml:space="preserve"> - </v>
      </c>
      <c r="AH57" s="6">
        <v>35442</v>
      </c>
      <c r="AI57" s="8" t="s">
        <v>654</v>
      </c>
      <c r="AJ57" s="1">
        <v>3102115157</v>
      </c>
      <c r="AK57" s="1" t="s">
        <v>655</v>
      </c>
      <c r="AL57" s="1" t="s">
        <v>140</v>
      </c>
      <c r="AM57" s="1">
        <v>52380146</v>
      </c>
      <c r="AN57" s="1">
        <v>5</v>
      </c>
      <c r="AO57" s="1"/>
      <c r="AP57" s="1"/>
      <c r="AQ57" s="1" t="s">
        <v>113</v>
      </c>
      <c r="AR57" s="1" t="s">
        <v>114</v>
      </c>
      <c r="AS57" s="6">
        <v>44582</v>
      </c>
      <c r="AT57" s="1" t="s">
        <v>115</v>
      </c>
      <c r="AU57" s="6">
        <v>44581</v>
      </c>
      <c r="AV57" s="6">
        <v>44581</v>
      </c>
      <c r="AW57" s="12">
        <v>50600000</v>
      </c>
      <c r="AX57" s="13">
        <v>44586</v>
      </c>
      <c r="AY57" s="6">
        <v>44919</v>
      </c>
      <c r="AZ57" s="14">
        <v>44919.999305555553</v>
      </c>
      <c r="BA57" s="1">
        <f>Tabla2022[[#This Row],[FECHA DE TERMINACIÓN INICIAL]]-Tabla2022[[#This Row],[FECHA ACTA DE INICIO]]</f>
        <v>333</v>
      </c>
      <c r="BB57" s="1">
        <f t="shared" si="0"/>
        <v>11</v>
      </c>
      <c r="BC57" s="12">
        <f>IF(Tabla2022[[#This Row],[PLAZO DE EJECUCIÓN MESES ]]&gt;0,Tabla2022[[#This Row],[VALOR INICIAL DEL CONTRATO]]/Tabla2022[[#This Row],[PLAZO DE EJECUCIÓN MESES ]]," 0 ")</f>
        <v>4600000</v>
      </c>
      <c r="BD57" s="1" t="s">
        <v>101</v>
      </c>
      <c r="BE57" s="12">
        <f>IF(Tabla2022[[#This Row],[ANTICIPOS]]="NO",0," - ")</f>
        <v>0</v>
      </c>
      <c r="BF57" s="1" t="s">
        <v>101</v>
      </c>
      <c r="BG57" s="1"/>
      <c r="BH57" s="1"/>
      <c r="BI57" s="1"/>
      <c r="BJ57" s="1"/>
      <c r="BK57" s="1"/>
      <c r="BL57" s="1"/>
      <c r="BM57" s="1"/>
      <c r="BN57" s="1"/>
      <c r="BO57" s="1"/>
      <c r="BP57" s="1"/>
      <c r="BQ57" s="1"/>
      <c r="BR57" s="1"/>
      <c r="BS57" s="1"/>
      <c r="BT57" s="1"/>
      <c r="BU57" s="1"/>
      <c r="BV57" s="1"/>
      <c r="BW57" s="1"/>
      <c r="BX57" s="1"/>
      <c r="BY57" s="1"/>
      <c r="BZ57" s="1">
        <f>Tabla2022[[#This Row],[DÍAS PRORROGA 1]]+Tabla2022[[#This Row],[DÍAS PRORROGA  2]]+Tabla2022[[#This Row],[DÍAS PRORROGA 3]]</f>
        <v>0</v>
      </c>
      <c r="CA57" s="12">
        <f>IF(Tabla2022[[#This Row],[ADICIÓN]]="NO",0,Tabla2022[[#This Row],[VALOR ADICIÓN 1]]+Tabla2022[[#This Row],[VALOR ADICIÓN 2]]+Tabla2022[[#This Row],[VALOR ADICIÓN 3]])</f>
        <v>0</v>
      </c>
      <c r="CB57" s="1"/>
      <c r="CC57" s="1"/>
      <c r="CD57" s="6">
        <f>IF(Tabla2022[[#This Row],[ADICIÓN]]="SI",Tabla2022[[#This Row],[PLAZO DE EJECUCIÓN DÍAS]]+Tabla2022[[#This Row],[DÍAS PRORROGA 1]]+Tabla2022[[#This Row],[DÍAS PRORROGA  2]]+Tabla2022[[#This Row],[DÍAS PRORROGA 3]],Tabla2022[[#This Row],[FECHA DE TERMINACIÓN INICIAL]])+Tabla2022[[#This Row],[TOTAL DÍAS SUSPENDIDOS]]</f>
        <v>44919</v>
      </c>
      <c r="CE57" s="12">
        <f>IF(Tabla2022[[#This Row],[ADICIÓN]]="SI",Tabla2022[[#This Row],[VALOR INICIAL DEL CONTRATO]]+Tabla2022[[#This Row],[VALOR ADICIONES ]],Tabla2022[[#This Row],[VALOR INICIAL DEL CONTRATO]])</f>
        <v>50600000</v>
      </c>
      <c r="CF57" s="8"/>
      <c r="CG57" s="8"/>
      <c r="CH57" s="5"/>
      <c r="CI57" s="5" t="s">
        <v>656</v>
      </c>
      <c r="CJ57" s="1">
        <v>57</v>
      </c>
      <c r="CK57" s="8" t="s">
        <v>118</v>
      </c>
      <c r="CL57" s="8" t="s">
        <v>119</v>
      </c>
      <c r="CM57" s="1">
        <v>1696</v>
      </c>
    </row>
    <row r="58" spans="1:91" ht="63.75" x14ac:dyDescent="0.45">
      <c r="A58" s="1">
        <v>2022</v>
      </c>
      <c r="B58" s="1">
        <v>57</v>
      </c>
      <c r="C58" s="1" t="s">
        <v>91</v>
      </c>
      <c r="D58" s="1" t="str">
        <f>IF(Tabla2022[[#This Row],[FECHA DE TERMINACIÓN FINAL]]=0,"PENDIENTE FECHA",IF(Tabla2022[[#This Row],[FECHA DE TERMINACIÓN FINAL]]&lt;15,"PRÓXIMO A VENCER",IF(Tabla2022[[#This Row],[FECHA DE TERMINACIÓN FINAL]]&gt;30,"VIGENTE",IF(Tabla2022[[#This Row],[FECHA DE TERMINACIÓN FINAL]]&lt;0,"VENCIDO"))))</f>
        <v>VIGENTE</v>
      </c>
      <c r="E58" s="1">
        <v>67252</v>
      </c>
      <c r="F58" s="1" t="s">
        <v>657</v>
      </c>
      <c r="G58" s="1" t="s">
        <v>658</v>
      </c>
      <c r="H58" s="5" t="s">
        <v>659</v>
      </c>
      <c r="I58" s="1" t="s">
        <v>95</v>
      </c>
      <c r="J58" s="1">
        <v>79</v>
      </c>
      <c r="K58" s="6">
        <v>44574</v>
      </c>
      <c r="L58" s="1">
        <v>60</v>
      </c>
      <c r="M58" s="7">
        <v>44582</v>
      </c>
      <c r="N58" s="8" t="s">
        <v>660</v>
      </c>
      <c r="O58" s="1" t="s">
        <v>97</v>
      </c>
      <c r="P58" s="1" t="s">
        <v>98</v>
      </c>
      <c r="Q58" s="1">
        <v>1</v>
      </c>
      <c r="R58" s="1" t="s">
        <v>661</v>
      </c>
      <c r="S58" s="10" t="s">
        <v>134</v>
      </c>
      <c r="T58" s="1" t="s">
        <v>101</v>
      </c>
      <c r="U58" s="1" t="s">
        <v>662</v>
      </c>
      <c r="V58" s="1" t="s">
        <v>103</v>
      </c>
      <c r="W58" s="8" t="s">
        <v>104</v>
      </c>
      <c r="X58" s="8" t="s">
        <v>105</v>
      </c>
      <c r="Y58" s="1" t="s">
        <v>127</v>
      </c>
      <c r="Z58" s="1" t="s">
        <v>136</v>
      </c>
      <c r="AA58" s="1" t="s">
        <v>101</v>
      </c>
      <c r="AB58" s="1" t="s">
        <v>108</v>
      </c>
      <c r="AC58" s="1">
        <v>104917459</v>
      </c>
      <c r="AD58" s="1">
        <v>0</v>
      </c>
      <c r="AE58" s="1" t="str">
        <f>IF(Tabla2022[[#This Row],[CONTRATISTA CONJUNTO]]="NO"," - ")</f>
        <v xml:space="preserve"> - </v>
      </c>
      <c r="AF58" s="1" t="str">
        <f>IF(Tabla2022[[#This Row],[CONTRATISTA CONJUNTO]]="NO"," - ")</f>
        <v xml:space="preserve"> - </v>
      </c>
      <c r="AG58" s="1" t="str">
        <f>IF(Tabla2022[[#This Row],[CONTRATISTA CONJUNTO]]="NO"," - ")</f>
        <v xml:space="preserve"> - </v>
      </c>
      <c r="AH58" s="6">
        <v>32602</v>
      </c>
      <c r="AI58" s="8" t="s">
        <v>663</v>
      </c>
      <c r="AJ58" s="1">
        <v>3006584896</v>
      </c>
      <c r="AK58" s="1" t="s">
        <v>664</v>
      </c>
      <c r="AL58" s="1" t="s">
        <v>139</v>
      </c>
      <c r="AM58" s="1">
        <v>1053344917</v>
      </c>
      <c r="AN58" s="1">
        <v>9</v>
      </c>
      <c r="AO58" s="1" t="s">
        <v>140</v>
      </c>
      <c r="AP58" s="6">
        <v>44774</v>
      </c>
      <c r="AQ58" s="1" t="s">
        <v>113</v>
      </c>
      <c r="AR58" s="1" t="s">
        <v>114</v>
      </c>
      <c r="AS58" s="6">
        <v>44582</v>
      </c>
      <c r="AT58" s="1" t="s">
        <v>115</v>
      </c>
      <c r="AU58" s="6">
        <v>44581</v>
      </c>
      <c r="AV58" s="6">
        <v>44581</v>
      </c>
      <c r="AW58" s="12">
        <v>66000000</v>
      </c>
      <c r="AX58" s="13">
        <v>44582</v>
      </c>
      <c r="AY58" s="6">
        <v>44915</v>
      </c>
      <c r="AZ58" s="14">
        <v>44915.999305555553</v>
      </c>
      <c r="BA58" s="1">
        <f>Tabla2022[[#This Row],[FECHA DE TERMINACIÓN INICIAL]]-Tabla2022[[#This Row],[FECHA ACTA DE INICIO]]</f>
        <v>333</v>
      </c>
      <c r="BB58" s="1">
        <f t="shared" si="0"/>
        <v>11</v>
      </c>
      <c r="BC58" s="12">
        <f>IF(Tabla2022[[#This Row],[PLAZO DE EJECUCIÓN MESES ]]&gt;0,Tabla2022[[#This Row],[VALOR INICIAL DEL CONTRATO]]/Tabla2022[[#This Row],[PLAZO DE EJECUCIÓN MESES ]]," 0 ")</f>
        <v>6000000</v>
      </c>
      <c r="BD58" s="1" t="s">
        <v>101</v>
      </c>
      <c r="BE58" s="12">
        <f>IF(Tabla2022[[#This Row],[ANTICIPOS]]="NO",0," - ")</f>
        <v>0</v>
      </c>
      <c r="BF58" s="1" t="s">
        <v>101</v>
      </c>
      <c r="BG58" s="1"/>
      <c r="BH58" s="1"/>
      <c r="BI58" s="1"/>
      <c r="BJ58" s="1"/>
      <c r="BK58" s="1"/>
      <c r="BL58" s="1"/>
      <c r="BM58" s="1"/>
      <c r="BN58" s="1"/>
      <c r="BO58" s="1"/>
      <c r="BP58" s="1"/>
      <c r="BQ58" s="1"/>
      <c r="BR58" s="1"/>
      <c r="BS58" s="1"/>
      <c r="BT58" s="1"/>
      <c r="BU58" s="1"/>
      <c r="BV58" s="1"/>
      <c r="BW58" s="1"/>
      <c r="BX58" s="1"/>
      <c r="BY58" s="1"/>
      <c r="BZ58" s="1">
        <f>Tabla2022[[#This Row],[DÍAS PRORROGA 1]]+Tabla2022[[#This Row],[DÍAS PRORROGA  2]]+Tabla2022[[#This Row],[DÍAS PRORROGA 3]]</f>
        <v>0</v>
      </c>
      <c r="CA58" s="12">
        <f>IF(Tabla2022[[#This Row],[ADICIÓN]]="NO",0,Tabla2022[[#This Row],[VALOR ADICIÓN 1]]+Tabla2022[[#This Row],[VALOR ADICIÓN 2]]+Tabla2022[[#This Row],[VALOR ADICIÓN 3]])</f>
        <v>0</v>
      </c>
      <c r="CB58" s="1"/>
      <c r="CC58" s="1"/>
      <c r="CD58" s="6">
        <f>IF(Tabla2022[[#This Row],[ADICIÓN]]="SI",Tabla2022[[#This Row],[PLAZO DE EJECUCIÓN DÍAS]]+Tabla2022[[#This Row],[DÍAS PRORROGA 1]]+Tabla2022[[#This Row],[DÍAS PRORROGA  2]]+Tabla2022[[#This Row],[DÍAS PRORROGA 3]],Tabla2022[[#This Row],[FECHA DE TERMINACIÓN INICIAL]])+Tabla2022[[#This Row],[TOTAL DÍAS SUSPENDIDOS]]</f>
        <v>44915</v>
      </c>
      <c r="CE58" s="12">
        <f>IF(Tabla2022[[#This Row],[ADICIÓN]]="SI",Tabla2022[[#This Row],[VALOR INICIAL DEL CONTRATO]]+Tabla2022[[#This Row],[VALOR ADICIONES ]],Tabla2022[[#This Row],[VALOR INICIAL DEL CONTRATO]])</f>
        <v>66000000</v>
      </c>
      <c r="CF58" s="8"/>
      <c r="CG58" s="8"/>
      <c r="CH58" s="5"/>
      <c r="CI58" s="5" t="s">
        <v>665</v>
      </c>
      <c r="CJ58" s="1">
        <v>57</v>
      </c>
      <c r="CK58" s="8" t="s">
        <v>118</v>
      </c>
      <c r="CL58" s="8" t="s">
        <v>119</v>
      </c>
      <c r="CM58" s="1">
        <v>1696</v>
      </c>
    </row>
    <row r="59" spans="1:91" ht="51" x14ac:dyDescent="0.45">
      <c r="A59" s="1">
        <v>2022</v>
      </c>
      <c r="B59" s="1">
        <v>58</v>
      </c>
      <c r="C59" s="1" t="s">
        <v>91</v>
      </c>
      <c r="D59" s="1" t="str">
        <f>IF(Tabla2022[[#This Row],[FECHA DE TERMINACIÓN FINAL]]=0,"PENDIENTE FECHA",IF(Tabla2022[[#This Row],[FECHA DE TERMINACIÓN FINAL]]&lt;15,"PRÓXIMO A VENCER",IF(Tabla2022[[#This Row],[FECHA DE TERMINACIÓN FINAL]]&gt;30,"VIGENTE",IF(Tabla2022[[#This Row],[FECHA DE TERMINACIÓN FINAL]]&lt;0,"VENCIDO"))))</f>
        <v>VIGENTE</v>
      </c>
      <c r="E59" s="1">
        <v>67233</v>
      </c>
      <c r="F59" s="1" t="s">
        <v>666</v>
      </c>
      <c r="G59" s="1" t="s">
        <v>667</v>
      </c>
      <c r="H59" s="5" t="s">
        <v>668</v>
      </c>
      <c r="I59" s="1" t="s">
        <v>123</v>
      </c>
      <c r="J59" s="1">
        <v>34</v>
      </c>
      <c r="K59" s="6">
        <v>44572</v>
      </c>
      <c r="L59" s="1">
        <v>75</v>
      </c>
      <c r="M59" s="7">
        <v>44585</v>
      </c>
      <c r="N59" s="8" t="s">
        <v>660</v>
      </c>
      <c r="O59" s="1" t="s">
        <v>97</v>
      </c>
      <c r="P59" s="1" t="s">
        <v>98</v>
      </c>
      <c r="Q59" s="1">
        <v>1</v>
      </c>
      <c r="R59" s="9" t="s">
        <v>669</v>
      </c>
      <c r="S59" s="10" t="s">
        <v>669</v>
      </c>
      <c r="T59" s="1" t="s">
        <v>101</v>
      </c>
      <c r="U59" s="1" t="s">
        <v>670</v>
      </c>
      <c r="V59" s="1" t="s">
        <v>103</v>
      </c>
      <c r="W59" s="8" t="s">
        <v>104</v>
      </c>
      <c r="X59" s="8" t="s">
        <v>105</v>
      </c>
      <c r="Y59" s="1" t="s">
        <v>127</v>
      </c>
      <c r="Z59" s="1" t="s">
        <v>460</v>
      </c>
      <c r="AA59" s="1" t="s">
        <v>114</v>
      </c>
      <c r="AB59" s="1" t="s">
        <v>108</v>
      </c>
      <c r="AC59" s="1">
        <v>52231511</v>
      </c>
      <c r="AD59" s="1">
        <v>2</v>
      </c>
      <c r="AE59" s="1" t="str">
        <f>IF(Tabla2022[[#This Row],[CONTRATISTA CONJUNTO]]="NO"," - ")</f>
        <v xml:space="preserve"> - </v>
      </c>
      <c r="AF59" s="1" t="str">
        <f>IF(Tabla2022[[#This Row],[CONTRATISTA CONJUNTO]]="NO"," - ")</f>
        <v xml:space="preserve"> - </v>
      </c>
      <c r="AG59" s="1" t="str">
        <f>IF(Tabla2022[[#This Row],[CONTRATISTA CONJUNTO]]="NO"," - ")</f>
        <v xml:space="preserve"> - </v>
      </c>
      <c r="AH59" s="6">
        <v>28202</v>
      </c>
      <c r="AI59" s="8" t="s">
        <v>671</v>
      </c>
      <c r="AJ59" s="1">
        <v>3118342546</v>
      </c>
      <c r="AK59" s="1" t="s">
        <v>672</v>
      </c>
      <c r="AL59" s="1" t="s">
        <v>311</v>
      </c>
      <c r="AM59" s="1">
        <v>74374329</v>
      </c>
      <c r="AN59" s="1">
        <v>1</v>
      </c>
      <c r="AO59" s="1"/>
      <c r="AP59" s="1"/>
      <c r="AQ59" s="1" t="s">
        <v>113</v>
      </c>
      <c r="AR59" s="1" t="s">
        <v>114</v>
      </c>
      <c r="AS59" s="6">
        <v>44580</v>
      </c>
      <c r="AT59" s="1" t="s">
        <v>115</v>
      </c>
      <c r="AU59" s="6">
        <v>44582</v>
      </c>
      <c r="AV59" s="6">
        <v>44582</v>
      </c>
      <c r="AW59" s="12">
        <v>44000000</v>
      </c>
      <c r="AX59" s="13">
        <v>44585</v>
      </c>
      <c r="AY59" s="6">
        <v>44918</v>
      </c>
      <c r="AZ59" s="14">
        <v>44918.999305555553</v>
      </c>
      <c r="BA59" s="1">
        <f>Tabla2022[[#This Row],[FECHA DE TERMINACIÓN INICIAL]]-Tabla2022[[#This Row],[FECHA ACTA DE INICIO]]</f>
        <v>333</v>
      </c>
      <c r="BB59" s="1">
        <f t="shared" si="0"/>
        <v>11</v>
      </c>
      <c r="BC59" s="12">
        <f>IF(Tabla2022[[#This Row],[PLAZO DE EJECUCIÓN MESES ]]&gt;0,Tabla2022[[#This Row],[VALOR INICIAL DEL CONTRATO]]/Tabla2022[[#This Row],[PLAZO DE EJECUCIÓN MESES ]]," 0 ")</f>
        <v>4000000</v>
      </c>
      <c r="BD59" s="1" t="s">
        <v>101</v>
      </c>
      <c r="BE59" s="12">
        <f>IF(Tabla2022[[#This Row],[ANTICIPOS]]="NO",0," - ")</f>
        <v>0</v>
      </c>
      <c r="BF59" s="1" t="s">
        <v>101</v>
      </c>
      <c r="BG59" s="1"/>
      <c r="BH59" s="1"/>
      <c r="BI59" s="1"/>
      <c r="BJ59" s="1"/>
      <c r="BK59" s="1"/>
      <c r="BL59" s="1"/>
      <c r="BM59" s="1"/>
      <c r="BN59" s="1"/>
      <c r="BO59" s="1"/>
      <c r="BP59" s="1"/>
      <c r="BQ59" s="1"/>
      <c r="BR59" s="1"/>
      <c r="BS59" s="1"/>
      <c r="BT59" s="1"/>
      <c r="BU59" s="1"/>
      <c r="BV59" s="1"/>
      <c r="BW59" s="1"/>
      <c r="BX59" s="1"/>
      <c r="BY59" s="1"/>
      <c r="BZ59" s="1">
        <f>Tabla2022[[#This Row],[DÍAS PRORROGA 1]]+Tabla2022[[#This Row],[DÍAS PRORROGA  2]]+Tabla2022[[#This Row],[DÍAS PRORROGA 3]]</f>
        <v>0</v>
      </c>
      <c r="CA59" s="12">
        <f>IF(Tabla2022[[#This Row],[ADICIÓN]]="NO",0,Tabla2022[[#This Row],[VALOR ADICIÓN 1]]+Tabla2022[[#This Row],[VALOR ADICIÓN 2]]+Tabla2022[[#This Row],[VALOR ADICIÓN 3]])</f>
        <v>0</v>
      </c>
      <c r="CB59" s="1"/>
      <c r="CC59" s="1"/>
      <c r="CD59" s="6">
        <f>IF(Tabla2022[[#This Row],[ADICIÓN]]="SI",Tabla2022[[#This Row],[PLAZO DE EJECUCIÓN DÍAS]]+Tabla2022[[#This Row],[DÍAS PRORROGA 1]]+Tabla2022[[#This Row],[DÍAS PRORROGA  2]]+Tabla2022[[#This Row],[DÍAS PRORROGA 3]],Tabla2022[[#This Row],[FECHA DE TERMINACIÓN INICIAL]])+Tabla2022[[#This Row],[TOTAL DÍAS SUSPENDIDOS]]</f>
        <v>44918</v>
      </c>
      <c r="CE59" s="12">
        <f>IF(Tabla2022[[#This Row],[ADICIÓN]]="SI",Tabla2022[[#This Row],[VALOR INICIAL DEL CONTRATO]]+Tabla2022[[#This Row],[VALOR ADICIONES ]],Tabla2022[[#This Row],[VALOR INICIAL DEL CONTRATO]])</f>
        <v>44000000</v>
      </c>
      <c r="CF59" s="8"/>
      <c r="CG59" s="8"/>
      <c r="CH59" s="5"/>
      <c r="CI59" s="29" t="s">
        <v>673</v>
      </c>
      <c r="CJ59" s="1">
        <v>57</v>
      </c>
      <c r="CK59" s="8" t="s">
        <v>118</v>
      </c>
      <c r="CL59" s="8" t="s">
        <v>119</v>
      </c>
      <c r="CM59" s="1">
        <v>1696</v>
      </c>
    </row>
    <row r="60" spans="1:91" ht="63.75" x14ac:dyDescent="0.45">
      <c r="A60" s="1">
        <v>2022</v>
      </c>
      <c r="B60" s="1">
        <v>59</v>
      </c>
      <c r="C60" s="1" t="s">
        <v>91</v>
      </c>
      <c r="D60" s="1" t="str">
        <f>IF(Tabla2022[[#This Row],[FECHA DE TERMINACIÓN FINAL]]=0,"PENDIENTE FECHA",IF(Tabla2022[[#This Row],[FECHA DE TERMINACIÓN FINAL]]&lt;15,"PRÓXIMO A VENCER",IF(Tabla2022[[#This Row],[FECHA DE TERMINACIÓN FINAL]]&gt;30,"VIGENTE",IF(Tabla2022[[#This Row],[FECHA DE TERMINACIÓN FINAL]]&lt;0,"VENCIDO"))))</f>
        <v>VIGENTE</v>
      </c>
      <c r="E60" s="1">
        <v>67720</v>
      </c>
      <c r="F60" s="1" t="s">
        <v>674</v>
      </c>
      <c r="G60" s="1" t="s">
        <v>675</v>
      </c>
      <c r="H60" s="5" t="s">
        <v>676</v>
      </c>
      <c r="I60" s="1" t="s">
        <v>123</v>
      </c>
      <c r="J60" s="1">
        <v>65</v>
      </c>
      <c r="K60" s="6">
        <v>44573</v>
      </c>
      <c r="L60" s="1">
        <v>80</v>
      </c>
      <c r="M60" s="7">
        <v>44585</v>
      </c>
      <c r="N60" s="8" t="s">
        <v>660</v>
      </c>
      <c r="O60" s="1" t="s">
        <v>97</v>
      </c>
      <c r="P60" s="1" t="s">
        <v>98</v>
      </c>
      <c r="Q60" s="1">
        <v>1</v>
      </c>
      <c r="R60" s="9" t="s">
        <v>677</v>
      </c>
      <c r="S60" s="10" t="s">
        <v>677</v>
      </c>
      <c r="T60" s="1" t="s">
        <v>101</v>
      </c>
      <c r="U60" s="1" t="s">
        <v>678</v>
      </c>
      <c r="V60" s="1" t="s">
        <v>103</v>
      </c>
      <c r="W60" s="8" t="s">
        <v>104</v>
      </c>
      <c r="X60" s="8" t="s">
        <v>105</v>
      </c>
      <c r="Y60" s="1" t="s">
        <v>127</v>
      </c>
      <c r="Z60" s="1" t="s">
        <v>252</v>
      </c>
      <c r="AA60" s="1" t="s">
        <v>101</v>
      </c>
      <c r="AB60" s="1" t="s">
        <v>108</v>
      </c>
      <c r="AC60" s="1">
        <v>1136888698</v>
      </c>
      <c r="AD60" s="1">
        <v>6</v>
      </c>
      <c r="AE60" s="1" t="str">
        <f>IF(Tabla2022[[#This Row],[CONTRATISTA CONJUNTO]]="NO"," - ")</f>
        <v xml:space="preserve"> - </v>
      </c>
      <c r="AF60" s="1" t="str">
        <f>IF(Tabla2022[[#This Row],[CONTRATISTA CONJUNTO]]="NO"," - ")</f>
        <v xml:space="preserve"> - </v>
      </c>
      <c r="AG60" s="1" t="str">
        <f>IF(Tabla2022[[#This Row],[CONTRATISTA CONJUNTO]]="NO"," - ")</f>
        <v xml:space="preserve"> - </v>
      </c>
      <c r="AH60" s="6">
        <v>35736</v>
      </c>
      <c r="AI60" s="8" t="s">
        <v>679</v>
      </c>
      <c r="AJ60" s="1">
        <v>3104055518</v>
      </c>
      <c r="AK60" s="1" t="s">
        <v>680</v>
      </c>
      <c r="AL60" s="1" t="s">
        <v>161</v>
      </c>
      <c r="AM60" s="1">
        <v>79625519</v>
      </c>
      <c r="AN60" s="1">
        <v>0</v>
      </c>
      <c r="AO60" s="1"/>
      <c r="AP60" s="1"/>
      <c r="AQ60" s="1" t="s">
        <v>113</v>
      </c>
      <c r="AR60" s="1" t="s">
        <v>114</v>
      </c>
      <c r="AS60" s="6">
        <v>44577</v>
      </c>
      <c r="AT60" s="1" t="s">
        <v>115</v>
      </c>
      <c r="AU60" s="6">
        <v>44582</v>
      </c>
      <c r="AV60" s="6">
        <v>44582</v>
      </c>
      <c r="AW60" s="12">
        <v>50600000</v>
      </c>
      <c r="AX60" s="13">
        <v>44585</v>
      </c>
      <c r="AY60" s="6">
        <v>44918</v>
      </c>
      <c r="AZ60" s="14">
        <v>44918.999305555553</v>
      </c>
      <c r="BA60" s="1">
        <f>Tabla2022[[#This Row],[FECHA DE TERMINACIÓN INICIAL]]-Tabla2022[[#This Row],[FECHA ACTA DE INICIO]]</f>
        <v>333</v>
      </c>
      <c r="BB60" s="1">
        <f t="shared" si="0"/>
        <v>11</v>
      </c>
      <c r="BC60" s="12">
        <f>IF(Tabla2022[[#This Row],[PLAZO DE EJECUCIÓN MESES ]]&gt;0,Tabla2022[[#This Row],[VALOR INICIAL DEL CONTRATO]]/Tabla2022[[#This Row],[PLAZO DE EJECUCIÓN MESES ]]," 0 ")</f>
        <v>4600000</v>
      </c>
      <c r="BD60" s="1" t="s">
        <v>101</v>
      </c>
      <c r="BE60" s="12">
        <f>IF(Tabla2022[[#This Row],[ANTICIPOS]]="NO",0," - ")</f>
        <v>0</v>
      </c>
      <c r="BF60" s="1" t="s">
        <v>101</v>
      </c>
      <c r="BG60" s="1"/>
      <c r="BH60" s="1"/>
      <c r="BI60" s="1"/>
      <c r="BJ60" s="1"/>
      <c r="BK60" s="1"/>
      <c r="BL60" s="1"/>
      <c r="BM60" s="1"/>
      <c r="BN60" s="1"/>
      <c r="BO60" s="1"/>
      <c r="BP60" s="1"/>
      <c r="BQ60" s="1"/>
      <c r="BR60" s="1"/>
      <c r="BS60" s="1"/>
      <c r="BT60" s="1"/>
      <c r="BU60" s="1"/>
      <c r="BV60" s="1"/>
      <c r="BW60" s="1"/>
      <c r="BX60" s="1"/>
      <c r="BY60" s="1"/>
      <c r="BZ60" s="1">
        <f>Tabla2022[[#This Row],[DÍAS PRORROGA 1]]+Tabla2022[[#This Row],[DÍAS PRORROGA  2]]+Tabla2022[[#This Row],[DÍAS PRORROGA 3]]</f>
        <v>0</v>
      </c>
      <c r="CA60" s="12">
        <f>IF(Tabla2022[[#This Row],[ADICIÓN]]="NO",0,Tabla2022[[#This Row],[VALOR ADICIÓN 1]]+Tabla2022[[#This Row],[VALOR ADICIÓN 2]]+Tabla2022[[#This Row],[VALOR ADICIÓN 3]])</f>
        <v>0</v>
      </c>
      <c r="CB60" s="1"/>
      <c r="CC60" s="1"/>
      <c r="CD60" s="6">
        <f>IF(Tabla2022[[#This Row],[ADICIÓN]]="SI",Tabla2022[[#This Row],[PLAZO DE EJECUCIÓN DÍAS]]+Tabla2022[[#This Row],[DÍAS PRORROGA 1]]+Tabla2022[[#This Row],[DÍAS PRORROGA  2]]+Tabla2022[[#This Row],[DÍAS PRORROGA 3]],Tabla2022[[#This Row],[FECHA DE TERMINACIÓN INICIAL]])+Tabla2022[[#This Row],[TOTAL DÍAS SUSPENDIDOS]]</f>
        <v>44918</v>
      </c>
      <c r="CE60" s="12">
        <f>IF(Tabla2022[[#This Row],[ADICIÓN]]="SI",Tabla2022[[#This Row],[VALOR INICIAL DEL CONTRATO]]+Tabla2022[[#This Row],[VALOR ADICIONES ]],Tabla2022[[#This Row],[VALOR INICIAL DEL CONTRATO]])</f>
        <v>50600000</v>
      </c>
      <c r="CF60" s="8"/>
      <c r="CG60" s="8"/>
      <c r="CH60" s="5"/>
      <c r="CI60" s="5" t="s">
        <v>681</v>
      </c>
      <c r="CJ60" s="1">
        <v>57</v>
      </c>
      <c r="CK60" s="8" t="s">
        <v>118</v>
      </c>
      <c r="CL60" s="8" t="s">
        <v>119</v>
      </c>
      <c r="CM60" s="1">
        <v>1696</v>
      </c>
    </row>
    <row r="61" spans="1:91" ht="89.25" x14ac:dyDescent="0.45">
      <c r="A61" s="1">
        <v>2022</v>
      </c>
      <c r="B61" s="1">
        <v>60</v>
      </c>
      <c r="C61" s="1" t="s">
        <v>91</v>
      </c>
      <c r="D61" s="1" t="str">
        <f>IF(Tabla2022[[#This Row],[FECHA DE TERMINACIÓN FINAL]]=0,"PENDIENTE FECHA",IF(Tabla2022[[#This Row],[FECHA DE TERMINACIÓN FINAL]]&lt;15,"PRÓXIMO A VENCER",IF(Tabla2022[[#This Row],[FECHA DE TERMINACIÓN FINAL]]&gt;30,"VIGENTE",IF(Tabla2022[[#This Row],[FECHA DE TERMINACIÓN FINAL]]&lt;0,"VENCIDO"))))</f>
        <v>VIGENTE</v>
      </c>
      <c r="E61" s="1">
        <v>68466</v>
      </c>
      <c r="F61" s="1" t="s">
        <v>682</v>
      </c>
      <c r="G61" s="1" t="s">
        <v>683</v>
      </c>
      <c r="H61" s="5" t="s">
        <v>684</v>
      </c>
      <c r="I61" s="1" t="s">
        <v>176</v>
      </c>
      <c r="J61" s="1">
        <v>95</v>
      </c>
      <c r="K61" s="6">
        <v>44579</v>
      </c>
      <c r="L61" s="1">
        <v>91</v>
      </c>
      <c r="M61" s="7">
        <v>44585</v>
      </c>
      <c r="N61" s="8" t="s">
        <v>660</v>
      </c>
      <c r="O61" s="1" t="s">
        <v>97</v>
      </c>
      <c r="P61" s="1" t="s">
        <v>98</v>
      </c>
      <c r="Q61" s="1">
        <v>1</v>
      </c>
      <c r="R61" s="1" t="s">
        <v>685</v>
      </c>
      <c r="S61" s="10" t="s">
        <v>595</v>
      </c>
      <c r="T61" s="1" t="s">
        <v>101</v>
      </c>
      <c r="U61" s="1" t="s">
        <v>686</v>
      </c>
      <c r="V61" s="1" t="s">
        <v>103</v>
      </c>
      <c r="W61" s="8" t="s">
        <v>104</v>
      </c>
      <c r="X61" s="8" t="s">
        <v>105</v>
      </c>
      <c r="Y61" s="1" t="s">
        <v>127</v>
      </c>
      <c r="Z61" s="1" t="s">
        <v>597</v>
      </c>
      <c r="AA61" s="1" t="s">
        <v>101</v>
      </c>
      <c r="AB61" s="1" t="s">
        <v>108</v>
      </c>
      <c r="AC61" s="1">
        <v>1015419501</v>
      </c>
      <c r="AD61" s="1">
        <v>4</v>
      </c>
      <c r="AE61" s="1" t="str">
        <f>IF(Tabla2022[[#This Row],[CONTRATISTA CONJUNTO]]="NO"," - ")</f>
        <v xml:space="preserve"> - </v>
      </c>
      <c r="AF61" s="1" t="str">
        <f>IF(Tabla2022[[#This Row],[CONTRATISTA CONJUNTO]]="NO"," - ")</f>
        <v xml:space="preserve"> - </v>
      </c>
      <c r="AG61" s="1" t="str">
        <f>IF(Tabla2022[[#This Row],[CONTRATISTA CONJUNTO]]="NO"," - ")</f>
        <v xml:space="preserve"> - </v>
      </c>
      <c r="AH61" s="6">
        <v>33141</v>
      </c>
      <c r="AI61" s="8" t="s">
        <v>687</v>
      </c>
      <c r="AJ61" s="1">
        <v>3195581272</v>
      </c>
      <c r="AK61" s="1" t="s">
        <v>688</v>
      </c>
      <c r="AL61" s="1" t="s">
        <v>600</v>
      </c>
      <c r="AM61" s="1">
        <v>1012413960</v>
      </c>
      <c r="AN61" s="1">
        <v>3</v>
      </c>
      <c r="AO61" s="1" t="s">
        <v>616</v>
      </c>
      <c r="AP61" s="6">
        <v>44805</v>
      </c>
      <c r="AQ61" s="1" t="s">
        <v>113</v>
      </c>
      <c r="AR61" s="1" t="s">
        <v>114</v>
      </c>
      <c r="AS61" s="6">
        <v>44580</v>
      </c>
      <c r="AT61" s="1" t="s">
        <v>115</v>
      </c>
      <c r="AU61" s="6">
        <v>44582</v>
      </c>
      <c r="AV61" s="6">
        <v>44582</v>
      </c>
      <c r="AW61" s="12">
        <v>29700000</v>
      </c>
      <c r="AX61" s="13">
        <v>44585</v>
      </c>
      <c r="AY61" s="6">
        <v>44918</v>
      </c>
      <c r="AZ61" s="14">
        <v>44918.999305555553</v>
      </c>
      <c r="BA61" s="1">
        <f>Tabla2022[[#This Row],[FECHA DE TERMINACIÓN INICIAL]]-Tabla2022[[#This Row],[FECHA ACTA DE INICIO]]</f>
        <v>333</v>
      </c>
      <c r="BB61" s="1">
        <f t="shared" si="0"/>
        <v>11</v>
      </c>
      <c r="BC61" s="12">
        <f>IF(Tabla2022[[#This Row],[PLAZO DE EJECUCIÓN MESES ]]&gt;0,Tabla2022[[#This Row],[VALOR INICIAL DEL CONTRATO]]/Tabla2022[[#This Row],[PLAZO DE EJECUCIÓN MESES ]]," 0 ")</f>
        <v>2700000</v>
      </c>
      <c r="BD61" s="1" t="s">
        <v>101</v>
      </c>
      <c r="BE61" s="12">
        <f>IF(Tabla2022[[#This Row],[ANTICIPOS]]="NO",0," - ")</f>
        <v>0</v>
      </c>
      <c r="BF61" s="1" t="s">
        <v>101</v>
      </c>
      <c r="BG61" s="1"/>
      <c r="BH61" s="1"/>
      <c r="BI61" s="1"/>
      <c r="BJ61" s="1"/>
      <c r="BK61" s="1"/>
      <c r="BL61" s="1"/>
      <c r="BM61" s="1"/>
      <c r="BN61" s="1"/>
      <c r="BO61" s="1"/>
      <c r="BP61" s="1"/>
      <c r="BQ61" s="1"/>
      <c r="BR61" s="1"/>
      <c r="BS61" s="1"/>
      <c r="BT61" s="1"/>
      <c r="BU61" s="1"/>
      <c r="BV61" s="1"/>
      <c r="BW61" s="1"/>
      <c r="BX61" s="1"/>
      <c r="BY61" s="1"/>
      <c r="BZ61" s="1">
        <f>Tabla2022[[#This Row],[DÍAS PRORROGA 1]]+Tabla2022[[#This Row],[DÍAS PRORROGA  2]]+Tabla2022[[#This Row],[DÍAS PRORROGA 3]]</f>
        <v>0</v>
      </c>
      <c r="CA61" s="12">
        <f>IF(Tabla2022[[#This Row],[ADICIÓN]]="NO",0,Tabla2022[[#This Row],[VALOR ADICIÓN 1]]+Tabla2022[[#This Row],[VALOR ADICIÓN 2]]+Tabla2022[[#This Row],[VALOR ADICIÓN 3]])</f>
        <v>0</v>
      </c>
      <c r="CB61" s="1"/>
      <c r="CC61" s="1"/>
      <c r="CD61" s="6">
        <f>IF(Tabla2022[[#This Row],[ADICIÓN]]="SI",Tabla2022[[#This Row],[PLAZO DE EJECUCIÓN DÍAS]]+Tabla2022[[#This Row],[DÍAS PRORROGA 1]]+Tabla2022[[#This Row],[DÍAS PRORROGA  2]]+Tabla2022[[#This Row],[DÍAS PRORROGA 3]],Tabla2022[[#This Row],[FECHA DE TERMINACIÓN INICIAL]])+Tabla2022[[#This Row],[TOTAL DÍAS SUSPENDIDOS]]</f>
        <v>44918</v>
      </c>
      <c r="CE61" s="12">
        <f>IF(Tabla2022[[#This Row],[ADICIÓN]]="SI",Tabla2022[[#This Row],[VALOR INICIAL DEL CONTRATO]]+Tabla2022[[#This Row],[VALOR ADICIONES ]],Tabla2022[[#This Row],[VALOR INICIAL DEL CONTRATO]])</f>
        <v>29700000</v>
      </c>
      <c r="CF61" s="8"/>
      <c r="CG61" s="8"/>
      <c r="CH61" s="5"/>
      <c r="CI61" s="29" t="s">
        <v>689</v>
      </c>
      <c r="CJ61" s="1">
        <v>57</v>
      </c>
      <c r="CK61" s="8" t="s">
        <v>118</v>
      </c>
      <c r="CL61" s="8" t="s">
        <v>119</v>
      </c>
      <c r="CM61" s="1">
        <v>1696</v>
      </c>
    </row>
    <row r="62" spans="1:91" ht="51" x14ac:dyDescent="0.45">
      <c r="A62" s="1">
        <v>2022</v>
      </c>
      <c r="B62" s="1">
        <v>61</v>
      </c>
      <c r="C62" s="1" t="s">
        <v>91</v>
      </c>
      <c r="D62" s="1" t="str">
        <f>IF(Tabla2022[[#This Row],[FECHA DE TERMINACIÓN FINAL]]=0,"PENDIENTE FECHA",IF(Tabla2022[[#This Row],[FECHA DE TERMINACIÓN FINAL]]&lt;15,"PRÓXIMO A VENCER",IF(Tabla2022[[#This Row],[FECHA DE TERMINACIÓN FINAL]]&gt;30,"VIGENTE",IF(Tabla2022[[#This Row],[FECHA DE TERMINACIÓN FINAL]]&lt;0,"VENCIDO"))))</f>
        <v>VIGENTE</v>
      </c>
      <c r="E62" s="1">
        <v>67055</v>
      </c>
      <c r="F62" s="1" t="s">
        <v>690</v>
      </c>
      <c r="G62" s="1" t="s">
        <v>691</v>
      </c>
      <c r="H62" s="5" t="s">
        <v>692</v>
      </c>
      <c r="I62" s="1" t="s">
        <v>176</v>
      </c>
      <c r="J62" s="1">
        <v>100</v>
      </c>
      <c r="K62" s="6">
        <v>44580</v>
      </c>
      <c r="L62" s="1">
        <v>66</v>
      </c>
      <c r="M62" s="7">
        <v>44585</v>
      </c>
      <c r="N62" s="8" t="s">
        <v>660</v>
      </c>
      <c r="O62" s="1" t="s">
        <v>97</v>
      </c>
      <c r="P62" s="1" t="s">
        <v>98</v>
      </c>
      <c r="Q62" s="1">
        <v>1</v>
      </c>
      <c r="R62" s="1" t="s">
        <v>594</v>
      </c>
      <c r="S62" s="10" t="s">
        <v>351</v>
      </c>
      <c r="T62" s="1" t="s">
        <v>101</v>
      </c>
      <c r="U62" s="1" t="s">
        <v>693</v>
      </c>
      <c r="V62" s="1" t="s">
        <v>103</v>
      </c>
      <c r="W62" s="8" t="s">
        <v>104</v>
      </c>
      <c r="X62" s="8" t="s">
        <v>105</v>
      </c>
      <c r="Y62" s="1" t="s">
        <v>127</v>
      </c>
      <c r="Z62" s="1" t="s">
        <v>471</v>
      </c>
      <c r="AA62" s="1" t="s">
        <v>101</v>
      </c>
      <c r="AB62" s="1" t="s">
        <v>108</v>
      </c>
      <c r="AC62" s="1">
        <v>1030562593</v>
      </c>
      <c r="AD62" s="1">
        <v>7</v>
      </c>
      <c r="AE62" s="1" t="str">
        <f>IF(Tabla2022[[#This Row],[CONTRATISTA CONJUNTO]]="NO"," - ")</f>
        <v xml:space="preserve"> - </v>
      </c>
      <c r="AF62" s="1" t="str">
        <f>IF(Tabla2022[[#This Row],[CONTRATISTA CONJUNTO]]="NO"," - ")</f>
        <v xml:space="preserve"> - </v>
      </c>
      <c r="AG62" s="1" t="str">
        <f>IF(Tabla2022[[#This Row],[CONTRATISTA CONJUNTO]]="NO"," - ")</f>
        <v xml:space="preserve"> - </v>
      </c>
      <c r="AH62" s="6">
        <v>32719</v>
      </c>
      <c r="AI62" s="8" t="s">
        <v>694</v>
      </c>
      <c r="AJ62" s="1">
        <v>3114519218</v>
      </c>
      <c r="AK62" s="1" t="s">
        <v>695</v>
      </c>
      <c r="AL62" s="1" t="s">
        <v>505</v>
      </c>
      <c r="AM62" s="1">
        <v>1019006008</v>
      </c>
      <c r="AN62" s="1">
        <v>6</v>
      </c>
      <c r="AO62" s="1"/>
      <c r="AP62" s="1"/>
      <c r="AQ62" s="1" t="s">
        <v>113</v>
      </c>
      <c r="AR62" s="1" t="s">
        <v>114</v>
      </c>
      <c r="AS62" s="6">
        <v>44580</v>
      </c>
      <c r="AT62" s="1" t="s">
        <v>115</v>
      </c>
      <c r="AU62" s="6">
        <v>44582</v>
      </c>
      <c r="AV62" s="6">
        <v>44582</v>
      </c>
      <c r="AW62" s="12">
        <v>44000000</v>
      </c>
      <c r="AX62" s="13">
        <v>44586</v>
      </c>
      <c r="AY62" s="6">
        <v>44919</v>
      </c>
      <c r="AZ62" s="14">
        <v>44919.999305555553</v>
      </c>
      <c r="BA62" s="1">
        <f>Tabla2022[[#This Row],[FECHA DE TERMINACIÓN INICIAL]]-Tabla2022[[#This Row],[FECHA ACTA DE INICIO]]</f>
        <v>333</v>
      </c>
      <c r="BB62" s="1">
        <f t="shared" si="0"/>
        <v>11</v>
      </c>
      <c r="BC62" s="12">
        <f>IF(Tabla2022[[#This Row],[PLAZO DE EJECUCIÓN MESES ]]&gt;0,Tabla2022[[#This Row],[VALOR INICIAL DEL CONTRATO]]/Tabla2022[[#This Row],[PLAZO DE EJECUCIÓN MESES ]]," 0 ")</f>
        <v>4000000</v>
      </c>
      <c r="BD62" s="1" t="s">
        <v>101</v>
      </c>
      <c r="BE62" s="12">
        <f>IF(Tabla2022[[#This Row],[ANTICIPOS]]="NO",0," - ")</f>
        <v>0</v>
      </c>
      <c r="BF62" s="1" t="s">
        <v>101</v>
      </c>
      <c r="BG62" s="1"/>
      <c r="BH62" s="1"/>
      <c r="BI62" s="1"/>
      <c r="BJ62" s="1"/>
      <c r="BK62" s="1"/>
      <c r="BL62" s="1"/>
      <c r="BM62" s="1"/>
      <c r="BN62" s="1"/>
      <c r="BO62" s="1"/>
      <c r="BP62" s="1"/>
      <c r="BQ62" s="1"/>
      <c r="BR62" s="1"/>
      <c r="BS62" s="1"/>
      <c r="BT62" s="1"/>
      <c r="BU62" s="1"/>
      <c r="BV62" s="1"/>
      <c r="BW62" s="1"/>
      <c r="BX62" s="1"/>
      <c r="BY62" s="1"/>
      <c r="BZ62" s="1">
        <f>Tabla2022[[#This Row],[DÍAS PRORROGA 1]]+Tabla2022[[#This Row],[DÍAS PRORROGA  2]]+Tabla2022[[#This Row],[DÍAS PRORROGA 3]]</f>
        <v>0</v>
      </c>
      <c r="CA62" s="12">
        <f>IF(Tabla2022[[#This Row],[ADICIÓN]]="NO",0,Tabla2022[[#This Row],[VALOR ADICIÓN 1]]+Tabla2022[[#This Row],[VALOR ADICIÓN 2]]+Tabla2022[[#This Row],[VALOR ADICIÓN 3]])</f>
        <v>0</v>
      </c>
      <c r="CB62" s="1"/>
      <c r="CC62" s="1"/>
      <c r="CD62" s="6">
        <f>IF(Tabla2022[[#This Row],[ADICIÓN]]="SI",Tabla2022[[#This Row],[PLAZO DE EJECUCIÓN DÍAS]]+Tabla2022[[#This Row],[DÍAS PRORROGA 1]]+Tabla2022[[#This Row],[DÍAS PRORROGA  2]]+Tabla2022[[#This Row],[DÍAS PRORROGA 3]],Tabla2022[[#This Row],[FECHA DE TERMINACIÓN INICIAL]])+Tabla2022[[#This Row],[TOTAL DÍAS SUSPENDIDOS]]</f>
        <v>44919</v>
      </c>
      <c r="CE62" s="12">
        <f>IF(Tabla2022[[#This Row],[ADICIÓN]]="SI",Tabla2022[[#This Row],[VALOR INICIAL DEL CONTRATO]]+Tabla2022[[#This Row],[VALOR ADICIONES ]],Tabla2022[[#This Row],[VALOR INICIAL DEL CONTRATO]])</f>
        <v>44000000</v>
      </c>
      <c r="CF62" s="8"/>
      <c r="CG62" s="8"/>
      <c r="CH62" s="5"/>
      <c r="CI62" s="5" t="s">
        <v>696</v>
      </c>
      <c r="CJ62" s="1">
        <v>57</v>
      </c>
      <c r="CK62" s="8" t="s">
        <v>118</v>
      </c>
      <c r="CL62" s="8" t="s">
        <v>119</v>
      </c>
      <c r="CM62" s="1">
        <v>1696</v>
      </c>
    </row>
    <row r="63" spans="1:91" ht="114.75" x14ac:dyDescent="0.45">
      <c r="A63" s="1">
        <v>2022</v>
      </c>
      <c r="B63" s="1">
        <v>62</v>
      </c>
      <c r="C63" s="1" t="s">
        <v>91</v>
      </c>
      <c r="D63" s="1" t="str">
        <f>IF(Tabla2022[[#This Row],[FECHA DE TERMINACIÓN FINAL]]=0,"PENDIENTE FECHA",IF(Tabla2022[[#This Row],[FECHA DE TERMINACIÓN FINAL]]&lt;15,"PRÓXIMO A VENCER",IF(Tabla2022[[#This Row],[FECHA DE TERMINACIÓN FINAL]]&gt;30,"VIGENTE",IF(Tabla2022[[#This Row],[FECHA DE TERMINACIÓN FINAL]]&lt;0,"VENCIDO"))))</f>
        <v>VIGENTE</v>
      </c>
      <c r="E63" s="1">
        <v>67063</v>
      </c>
      <c r="F63" s="1" t="s">
        <v>697</v>
      </c>
      <c r="G63" s="1" t="s">
        <v>698</v>
      </c>
      <c r="H63" s="5" t="s">
        <v>699</v>
      </c>
      <c r="I63" s="1" t="s">
        <v>176</v>
      </c>
      <c r="J63" s="1">
        <v>133</v>
      </c>
      <c r="K63" s="6">
        <v>44581</v>
      </c>
      <c r="L63" s="1">
        <v>65</v>
      </c>
      <c r="M63" s="7">
        <v>44585</v>
      </c>
      <c r="N63" s="8" t="s">
        <v>610</v>
      </c>
      <c r="O63" s="1" t="s">
        <v>97</v>
      </c>
      <c r="P63" s="1" t="s">
        <v>98</v>
      </c>
      <c r="Q63" s="1">
        <v>1</v>
      </c>
      <c r="R63" s="1" t="s">
        <v>700</v>
      </c>
      <c r="S63" s="10" t="s">
        <v>701</v>
      </c>
      <c r="T63" s="1" t="s">
        <v>101</v>
      </c>
      <c r="U63" s="1" t="s">
        <v>702</v>
      </c>
      <c r="V63" s="1" t="s">
        <v>103</v>
      </c>
      <c r="W63" s="8" t="s">
        <v>104</v>
      </c>
      <c r="X63" s="8" t="s">
        <v>105</v>
      </c>
      <c r="Y63" s="1" t="s">
        <v>106</v>
      </c>
      <c r="Z63" s="1" t="s">
        <v>471</v>
      </c>
      <c r="AA63" s="1" t="s">
        <v>114</v>
      </c>
      <c r="AB63" s="1" t="s">
        <v>108</v>
      </c>
      <c r="AC63" s="1">
        <v>11388875</v>
      </c>
      <c r="AD63" s="1">
        <v>3</v>
      </c>
      <c r="AE63" s="1" t="str">
        <f>IF(Tabla2022[[#This Row],[CONTRATISTA CONJUNTO]]="NO"," - ")</f>
        <v xml:space="preserve"> - </v>
      </c>
      <c r="AF63" s="1" t="str">
        <f>IF(Tabla2022[[#This Row],[CONTRATISTA CONJUNTO]]="NO"," - ")</f>
        <v xml:space="preserve"> - </v>
      </c>
      <c r="AG63" s="1" t="str">
        <f>IF(Tabla2022[[#This Row],[CONTRATISTA CONJUNTO]]="NO"," - ")</f>
        <v xml:space="preserve"> - </v>
      </c>
      <c r="AH63" s="6">
        <v>26169</v>
      </c>
      <c r="AI63" s="8" t="s">
        <v>703</v>
      </c>
      <c r="AJ63" s="1">
        <v>3135463133</v>
      </c>
      <c r="AK63" s="1" t="s">
        <v>704</v>
      </c>
      <c r="AL63" s="1" t="s">
        <v>505</v>
      </c>
      <c r="AM63" s="1">
        <v>1019006008</v>
      </c>
      <c r="AN63" s="1">
        <v>6</v>
      </c>
      <c r="AO63" s="1"/>
      <c r="AP63" s="1"/>
      <c r="AQ63" s="1" t="s">
        <v>113</v>
      </c>
      <c r="AR63" s="1" t="s">
        <v>114</v>
      </c>
      <c r="AS63" s="6">
        <v>44580</v>
      </c>
      <c r="AT63" s="1" t="s">
        <v>705</v>
      </c>
      <c r="AU63" s="6">
        <v>44582</v>
      </c>
      <c r="AV63" s="6">
        <v>44582</v>
      </c>
      <c r="AW63" s="12">
        <v>16200000</v>
      </c>
      <c r="AX63" s="13">
        <v>44585</v>
      </c>
      <c r="AY63" s="6">
        <v>44765</v>
      </c>
      <c r="AZ63" s="14">
        <v>44857.999305555553</v>
      </c>
      <c r="BA63" s="1">
        <f>Tabla2022[[#This Row],[FECHA DE TERMINACIÓN INICIAL]]-Tabla2022[[#This Row],[FECHA ACTA DE INICIO]]</f>
        <v>180</v>
      </c>
      <c r="BB63" s="1">
        <f t="shared" si="0"/>
        <v>6</v>
      </c>
      <c r="BC63" s="12">
        <f>IF(Tabla2022[[#This Row],[PLAZO DE EJECUCIÓN MESES ]]&gt;0,Tabla2022[[#This Row],[VALOR INICIAL DEL CONTRATO]]/Tabla2022[[#This Row],[PLAZO DE EJECUCIÓN MESES ]]," 0 ")</f>
        <v>2700000</v>
      </c>
      <c r="BD63" s="1" t="s">
        <v>101</v>
      </c>
      <c r="BE63" s="12">
        <f>IF(Tabla2022[[#This Row],[ANTICIPOS]]="NO",0," - ")</f>
        <v>0</v>
      </c>
      <c r="BF63" s="1" t="s">
        <v>114</v>
      </c>
      <c r="BG63" s="1" t="s">
        <v>706</v>
      </c>
      <c r="BH63" s="12">
        <v>8100000</v>
      </c>
      <c r="BI63" s="1">
        <v>90</v>
      </c>
      <c r="BJ63" s="1">
        <v>708</v>
      </c>
      <c r="BK63" s="6">
        <v>44764</v>
      </c>
      <c r="BL63" s="1">
        <v>773</v>
      </c>
      <c r="BM63" s="6">
        <v>44764</v>
      </c>
      <c r="BN63" s="1"/>
      <c r="BO63" s="1"/>
      <c r="BP63" s="1"/>
      <c r="BQ63" s="1"/>
      <c r="BR63" s="1"/>
      <c r="BS63" s="1"/>
      <c r="BT63" s="1"/>
      <c r="BU63" s="1"/>
      <c r="BV63" s="1"/>
      <c r="BW63" s="1"/>
      <c r="BX63" s="1"/>
      <c r="BY63" s="1"/>
      <c r="BZ63" s="1">
        <f>Tabla2022[[#This Row],[DÍAS PRORROGA 1]]+Tabla2022[[#This Row],[DÍAS PRORROGA  2]]+Tabla2022[[#This Row],[DÍAS PRORROGA 3]]</f>
        <v>90</v>
      </c>
      <c r="CA63" s="12">
        <f>IF(Tabla2022[[#This Row],[ADICIÓN]]="NO",0,Tabla2022[[#This Row],[VALOR ADICIÓN 1]]+Tabla2022[[#This Row],[VALOR ADICIÓN 2]]+Tabla2022[[#This Row],[VALOR ADICIÓN 3]])</f>
        <v>8100000</v>
      </c>
      <c r="CB63" s="1"/>
      <c r="CC63" s="1"/>
      <c r="CD63" s="6">
        <v>44857</v>
      </c>
      <c r="CE63" s="12">
        <f>IF(Tabla2022[[#This Row],[ADICIÓN]]="SI",Tabla2022[[#This Row],[VALOR INICIAL DEL CONTRATO]]+Tabla2022[[#This Row],[VALOR ADICIONES ]],Tabla2022[[#This Row],[VALOR INICIAL DEL CONTRATO]])</f>
        <v>24300000</v>
      </c>
      <c r="CF63" s="8"/>
      <c r="CG63" s="6"/>
      <c r="CH63" s="5"/>
      <c r="CI63" s="5" t="s">
        <v>707</v>
      </c>
      <c r="CJ63" s="1">
        <v>49</v>
      </c>
      <c r="CK63" s="21" t="s">
        <v>619</v>
      </c>
      <c r="CL63" s="22" t="s">
        <v>620</v>
      </c>
      <c r="CM63" s="1">
        <v>1688</v>
      </c>
    </row>
    <row r="64" spans="1:91" ht="76.5" x14ac:dyDescent="0.45">
      <c r="A64" s="1">
        <v>2022</v>
      </c>
      <c r="B64" s="1">
        <v>63</v>
      </c>
      <c r="C64" s="1" t="s">
        <v>91</v>
      </c>
      <c r="D64" s="1" t="str">
        <f>IF(Tabla2022[[#This Row],[FECHA DE TERMINACIÓN FINAL]]=0,"PENDIENTE FECHA",IF(Tabla2022[[#This Row],[FECHA DE TERMINACIÓN FINAL]]&lt;15,"PRÓXIMO A VENCER",IF(Tabla2022[[#This Row],[FECHA DE TERMINACIÓN FINAL]]&gt;30,"VIGENTE",IF(Tabla2022[[#This Row],[FECHA DE TERMINACIÓN FINAL]]&lt;0,"VENCIDO"))))</f>
        <v>VIGENTE</v>
      </c>
      <c r="E64" s="1">
        <v>67725</v>
      </c>
      <c r="F64" s="1" t="s">
        <v>708</v>
      </c>
      <c r="G64" s="1" t="s">
        <v>709</v>
      </c>
      <c r="H64" s="5" t="s">
        <v>710</v>
      </c>
      <c r="I64" s="1" t="s">
        <v>123</v>
      </c>
      <c r="J64" s="1">
        <v>48</v>
      </c>
      <c r="K64" s="6">
        <v>44573</v>
      </c>
      <c r="L64" s="1">
        <v>76</v>
      </c>
      <c r="M64" s="7">
        <v>44585</v>
      </c>
      <c r="N64" s="8" t="s">
        <v>660</v>
      </c>
      <c r="O64" s="1" t="s">
        <v>97</v>
      </c>
      <c r="P64" s="1" t="s">
        <v>98</v>
      </c>
      <c r="Q64" s="1">
        <v>1</v>
      </c>
      <c r="R64" s="9" t="s">
        <v>711</v>
      </c>
      <c r="S64" s="10" t="s">
        <v>712</v>
      </c>
      <c r="T64" s="1" t="s">
        <v>101</v>
      </c>
      <c r="U64" s="1" t="s">
        <v>441</v>
      </c>
      <c r="V64" s="1" t="s">
        <v>103</v>
      </c>
      <c r="W64" s="8" t="s">
        <v>104</v>
      </c>
      <c r="X64" s="8" t="s">
        <v>105</v>
      </c>
      <c r="Y64" s="1" t="s">
        <v>127</v>
      </c>
      <c r="Z64" s="1" t="s">
        <v>438</v>
      </c>
      <c r="AA64" s="1" t="s">
        <v>101</v>
      </c>
      <c r="AB64" s="1" t="s">
        <v>108</v>
      </c>
      <c r="AC64" s="1">
        <v>52211430</v>
      </c>
      <c r="AD64" s="1">
        <v>9</v>
      </c>
      <c r="AE64" s="1" t="str">
        <f>IF(Tabla2022[[#This Row],[CONTRATISTA CONJUNTO]]="NO"," - ")</f>
        <v xml:space="preserve"> - </v>
      </c>
      <c r="AF64" s="1" t="str">
        <f>IF(Tabla2022[[#This Row],[CONTRATISTA CONJUNTO]]="NO"," - ")</f>
        <v xml:space="preserve"> - </v>
      </c>
      <c r="AG64" s="1" t="str">
        <f>IF(Tabla2022[[#This Row],[CONTRATISTA CONJUNTO]]="NO"," - ")</f>
        <v xml:space="preserve"> - </v>
      </c>
      <c r="AH64" s="6">
        <v>27611</v>
      </c>
      <c r="AI64" s="8" t="s">
        <v>713</v>
      </c>
      <c r="AJ64" s="1">
        <v>3174370085</v>
      </c>
      <c r="AK64" s="1" t="s">
        <v>714</v>
      </c>
      <c r="AL64" s="1" t="s">
        <v>161</v>
      </c>
      <c r="AM64" s="1">
        <v>79625519</v>
      </c>
      <c r="AN64" s="1">
        <v>0</v>
      </c>
      <c r="AO64" s="1"/>
      <c r="AP64" s="1"/>
      <c r="AQ64" s="1" t="s">
        <v>113</v>
      </c>
      <c r="AR64" s="1" t="s">
        <v>114</v>
      </c>
      <c r="AS64" s="6">
        <v>44218</v>
      </c>
      <c r="AT64" s="1" t="s">
        <v>115</v>
      </c>
      <c r="AU64" s="6">
        <v>44582</v>
      </c>
      <c r="AV64" s="6">
        <v>44582</v>
      </c>
      <c r="AW64" s="12">
        <v>82500000</v>
      </c>
      <c r="AX64" s="13">
        <v>44585</v>
      </c>
      <c r="AY64" s="6">
        <v>44918</v>
      </c>
      <c r="AZ64" s="14">
        <v>44918.999305555553</v>
      </c>
      <c r="BA64" s="1">
        <f>Tabla2022[[#This Row],[FECHA DE TERMINACIÓN INICIAL]]-Tabla2022[[#This Row],[FECHA ACTA DE INICIO]]</f>
        <v>333</v>
      </c>
      <c r="BB64" s="1">
        <f t="shared" si="0"/>
        <v>11</v>
      </c>
      <c r="BC64" s="12">
        <f>IF(Tabla2022[[#This Row],[PLAZO DE EJECUCIÓN MESES ]]&gt;0,Tabla2022[[#This Row],[VALOR INICIAL DEL CONTRATO]]/Tabla2022[[#This Row],[PLAZO DE EJECUCIÓN MESES ]]," 0 ")</f>
        <v>7500000</v>
      </c>
      <c r="BD64" s="1" t="s">
        <v>101</v>
      </c>
      <c r="BE64" s="12">
        <f>IF(Tabla2022[[#This Row],[ANTICIPOS]]="NO",0," - ")</f>
        <v>0</v>
      </c>
      <c r="BF64" s="1" t="s">
        <v>101</v>
      </c>
      <c r="BG64" s="1"/>
      <c r="BH64" s="1"/>
      <c r="BI64" s="1"/>
      <c r="BJ64" s="1"/>
      <c r="BK64" s="1"/>
      <c r="BL64" s="1"/>
      <c r="BM64" s="1"/>
      <c r="BN64" s="1"/>
      <c r="BO64" s="1"/>
      <c r="BP64" s="1"/>
      <c r="BQ64" s="1"/>
      <c r="BR64" s="1"/>
      <c r="BS64" s="1"/>
      <c r="BT64" s="1"/>
      <c r="BU64" s="1"/>
      <c r="BV64" s="1"/>
      <c r="BW64" s="1"/>
      <c r="BX64" s="1"/>
      <c r="BY64" s="1"/>
      <c r="BZ64" s="1">
        <f>Tabla2022[[#This Row],[DÍAS PRORROGA 1]]+Tabla2022[[#This Row],[DÍAS PRORROGA  2]]+Tabla2022[[#This Row],[DÍAS PRORROGA 3]]</f>
        <v>0</v>
      </c>
      <c r="CA64" s="12">
        <f>IF(Tabla2022[[#This Row],[ADICIÓN]]="NO",0,Tabla2022[[#This Row],[VALOR ADICIÓN 1]]+Tabla2022[[#This Row],[VALOR ADICIÓN 2]]+Tabla2022[[#This Row],[VALOR ADICIÓN 3]])</f>
        <v>0</v>
      </c>
      <c r="CB64" s="1"/>
      <c r="CC64" s="1"/>
      <c r="CD64" s="6">
        <f>IF(Tabla2022[[#This Row],[ADICIÓN]]="SI",Tabla2022[[#This Row],[PLAZO DE EJECUCIÓN DÍAS]]+Tabla2022[[#This Row],[DÍAS PRORROGA 1]]+Tabla2022[[#This Row],[DÍAS PRORROGA  2]]+Tabla2022[[#This Row],[DÍAS PRORROGA 3]],Tabla2022[[#This Row],[FECHA DE TERMINACIÓN INICIAL]])+Tabla2022[[#This Row],[TOTAL DÍAS SUSPENDIDOS]]</f>
        <v>44918</v>
      </c>
      <c r="CE64" s="12">
        <f>IF(Tabla2022[[#This Row],[ADICIÓN]]="SI",Tabla2022[[#This Row],[VALOR INICIAL DEL CONTRATO]]+Tabla2022[[#This Row],[VALOR ADICIONES ]],Tabla2022[[#This Row],[VALOR INICIAL DEL CONTRATO]])</f>
        <v>82500000</v>
      </c>
      <c r="CF64" s="8"/>
      <c r="CG64" s="8"/>
      <c r="CH64" s="5"/>
      <c r="CI64" s="29" t="s">
        <v>715</v>
      </c>
      <c r="CJ64" s="1">
        <v>57</v>
      </c>
      <c r="CK64" s="8" t="s">
        <v>118</v>
      </c>
      <c r="CL64" s="8" t="s">
        <v>119</v>
      </c>
      <c r="CM64" s="1">
        <v>1696</v>
      </c>
    </row>
    <row r="65" spans="1:91" ht="76.5" x14ac:dyDescent="0.45">
      <c r="A65" s="1">
        <v>2022</v>
      </c>
      <c r="B65" s="1">
        <v>64</v>
      </c>
      <c r="C65" s="1" t="s">
        <v>91</v>
      </c>
      <c r="D65" s="1" t="str">
        <f>IF(Tabla2022[[#This Row],[FECHA DE TERMINACIÓN FINAL]]=0,"PENDIENTE FECHA",IF(Tabla2022[[#This Row],[FECHA DE TERMINACIÓN FINAL]]&lt;15,"PRÓXIMO A VENCER",IF(Tabla2022[[#This Row],[FECHA DE TERMINACIÓN FINAL]]&gt;30,"VIGENTE",IF(Tabla2022[[#This Row],[FECHA DE TERMINACIÓN FINAL]]&lt;0,"VENCIDO"))))</f>
        <v>VIGENTE</v>
      </c>
      <c r="E65" s="1">
        <v>70051</v>
      </c>
      <c r="F65" s="1" t="s">
        <v>716</v>
      </c>
      <c r="G65" s="1" t="s">
        <v>717</v>
      </c>
      <c r="H65" s="5" t="s">
        <v>718</v>
      </c>
      <c r="I65" s="1" t="s">
        <v>123</v>
      </c>
      <c r="J65" s="1">
        <v>138</v>
      </c>
      <c r="K65" s="6">
        <v>44581</v>
      </c>
      <c r="L65" s="1">
        <v>81</v>
      </c>
      <c r="M65" s="7">
        <v>44585</v>
      </c>
      <c r="N65" s="8" t="s">
        <v>522</v>
      </c>
      <c r="O65" s="1" t="s">
        <v>97</v>
      </c>
      <c r="P65" s="1" t="s">
        <v>98</v>
      </c>
      <c r="Q65" s="1">
        <v>1</v>
      </c>
      <c r="R65" s="9" t="s">
        <v>719</v>
      </c>
      <c r="S65" s="10" t="s">
        <v>720</v>
      </c>
      <c r="T65" s="1" t="s">
        <v>101</v>
      </c>
      <c r="U65" s="1" t="s">
        <v>721</v>
      </c>
      <c r="V65" s="1" t="s">
        <v>103</v>
      </c>
      <c r="W65" s="8" t="s">
        <v>104</v>
      </c>
      <c r="X65" s="8" t="s">
        <v>105</v>
      </c>
      <c r="Y65" s="1" t="s">
        <v>106</v>
      </c>
      <c r="Z65" s="1" t="s">
        <v>320</v>
      </c>
      <c r="AA65" s="1" t="s">
        <v>114</v>
      </c>
      <c r="AB65" s="1" t="s">
        <v>108</v>
      </c>
      <c r="AC65" s="1">
        <v>1032656281</v>
      </c>
      <c r="AD65" s="1">
        <v>6</v>
      </c>
      <c r="AE65" s="1" t="str">
        <f>IF(Tabla2022[[#This Row],[CONTRATISTA CONJUNTO]]="NO"," - ")</f>
        <v xml:space="preserve"> - </v>
      </c>
      <c r="AF65" s="1" t="str">
        <f>IF(Tabla2022[[#This Row],[CONTRATISTA CONJUNTO]]="NO"," - ")</f>
        <v xml:space="preserve"> - </v>
      </c>
      <c r="AG65" s="1" t="str">
        <f>IF(Tabla2022[[#This Row],[CONTRATISTA CONJUNTO]]="NO"," - ")</f>
        <v xml:space="preserve"> - </v>
      </c>
      <c r="AH65" s="6">
        <v>32879</v>
      </c>
      <c r="AI65" s="8" t="s">
        <v>722</v>
      </c>
      <c r="AJ65" s="1">
        <v>3142839461</v>
      </c>
      <c r="AK65" s="1" t="s">
        <v>723</v>
      </c>
      <c r="AL65" s="1" t="s">
        <v>323</v>
      </c>
      <c r="AM65" s="1">
        <v>52155157</v>
      </c>
      <c r="AN65" s="1">
        <v>2</v>
      </c>
      <c r="AO65" s="1"/>
      <c r="AP65" s="1"/>
      <c r="AQ65" s="1" t="s">
        <v>113</v>
      </c>
      <c r="AR65" s="1" t="s">
        <v>114</v>
      </c>
      <c r="AS65" s="6">
        <v>44579</v>
      </c>
      <c r="AT65" s="1" t="s">
        <v>515</v>
      </c>
      <c r="AU65" s="6">
        <v>44582</v>
      </c>
      <c r="AV65" s="6">
        <v>44582</v>
      </c>
      <c r="AW65" s="12">
        <v>66000000</v>
      </c>
      <c r="AX65" s="13">
        <v>44585</v>
      </c>
      <c r="AY65" s="6">
        <v>44918</v>
      </c>
      <c r="AZ65" s="14">
        <v>44918.999305555553</v>
      </c>
      <c r="BA65" s="1">
        <f>Tabla2022[[#This Row],[FECHA DE TERMINACIÓN INICIAL]]-Tabla2022[[#This Row],[FECHA ACTA DE INICIO]]</f>
        <v>333</v>
      </c>
      <c r="BB65" s="1">
        <f t="shared" si="0"/>
        <v>11</v>
      </c>
      <c r="BC65" s="12">
        <f>IF(Tabla2022[[#This Row],[PLAZO DE EJECUCIÓN MESES ]]&gt;0,Tabla2022[[#This Row],[VALOR INICIAL DEL CONTRATO]]/Tabla2022[[#This Row],[PLAZO DE EJECUCIÓN MESES ]]," 0 ")</f>
        <v>6000000</v>
      </c>
      <c r="BD65" s="1" t="s">
        <v>101</v>
      </c>
      <c r="BE65" s="12">
        <f>IF(Tabla2022[[#This Row],[ANTICIPOS]]="NO",0," - ")</f>
        <v>0</v>
      </c>
      <c r="BF65" s="1" t="s">
        <v>101</v>
      </c>
      <c r="BG65" s="1"/>
      <c r="BH65" s="1"/>
      <c r="BI65" s="1"/>
      <c r="BJ65" s="1"/>
      <c r="BK65" s="1"/>
      <c r="BL65" s="1"/>
      <c r="BM65" s="1"/>
      <c r="BN65" s="1"/>
      <c r="BO65" s="1"/>
      <c r="BP65" s="1"/>
      <c r="BQ65" s="1"/>
      <c r="BR65" s="1"/>
      <c r="BS65" s="1"/>
      <c r="BT65" s="1"/>
      <c r="BU65" s="1"/>
      <c r="BV65" s="1"/>
      <c r="BW65" s="1"/>
      <c r="BX65" s="1"/>
      <c r="BY65" s="1"/>
      <c r="BZ65" s="1">
        <f>Tabla2022[[#This Row],[DÍAS PRORROGA 1]]+Tabla2022[[#This Row],[DÍAS PRORROGA  2]]+Tabla2022[[#This Row],[DÍAS PRORROGA 3]]</f>
        <v>0</v>
      </c>
      <c r="CA65" s="12">
        <f>IF(Tabla2022[[#This Row],[ADICIÓN]]="NO",0,Tabla2022[[#This Row],[VALOR ADICIÓN 1]]+Tabla2022[[#This Row],[VALOR ADICIÓN 2]]+Tabla2022[[#This Row],[VALOR ADICIÓN 3]])</f>
        <v>0</v>
      </c>
      <c r="CB65" s="1"/>
      <c r="CC65" s="1"/>
      <c r="CD65" s="6">
        <f>IF(Tabla2022[[#This Row],[ADICIÓN]]="SI",Tabla2022[[#This Row],[PLAZO DE EJECUCIÓN DÍAS]]+Tabla2022[[#This Row],[DÍAS PRORROGA 1]]+Tabla2022[[#This Row],[DÍAS PRORROGA  2]]+Tabla2022[[#This Row],[DÍAS PRORROGA 3]],Tabla2022[[#This Row],[FECHA DE TERMINACIÓN INICIAL]])+Tabla2022[[#This Row],[TOTAL DÍAS SUSPENDIDOS]]</f>
        <v>44918</v>
      </c>
      <c r="CE65" s="12">
        <f>IF(Tabla2022[[#This Row],[ADICIÓN]]="SI",Tabla2022[[#This Row],[VALOR INICIAL DEL CONTRATO]]+Tabla2022[[#This Row],[VALOR ADICIONES ]],Tabla2022[[#This Row],[VALOR INICIAL DEL CONTRATO]])</f>
        <v>66000000</v>
      </c>
      <c r="CF65" s="8"/>
      <c r="CG65" s="8"/>
      <c r="CH65" s="5"/>
      <c r="CI65" s="5" t="s">
        <v>724</v>
      </c>
      <c r="CJ65" s="1">
        <v>30</v>
      </c>
      <c r="CK65" s="22" t="s">
        <v>528</v>
      </c>
      <c r="CL65" s="21" t="s">
        <v>518</v>
      </c>
      <c r="CM65" s="1">
        <v>1652</v>
      </c>
    </row>
    <row r="66" spans="1:91" ht="51" x14ac:dyDescent="0.45">
      <c r="A66" s="1">
        <v>2022</v>
      </c>
      <c r="B66" s="1">
        <v>65</v>
      </c>
      <c r="C66" s="1" t="s">
        <v>91</v>
      </c>
      <c r="D66" s="1" t="str">
        <f>IF(Tabla2022[[#This Row],[FECHA DE TERMINACIÓN FINAL]]=0,"PENDIENTE FECHA",IF(Tabla2022[[#This Row],[FECHA DE TERMINACIÓN FINAL]]&lt;15,"PRÓXIMO A VENCER",IF(Tabla2022[[#This Row],[FECHA DE TERMINACIÓN FINAL]]&gt;30,"VIGENTE",IF(Tabla2022[[#This Row],[FECHA DE TERMINACIÓN FINAL]]&lt;0,"VENCIDO"))))</f>
        <v>VIGENTE</v>
      </c>
      <c r="E66" s="1">
        <v>69352</v>
      </c>
      <c r="F66" s="1" t="s">
        <v>725</v>
      </c>
      <c r="G66" s="1" t="s">
        <v>726</v>
      </c>
      <c r="H66" s="5" t="s">
        <v>727</v>
      </c>
      <c r="I66" s="1" t="s">
        <v>176</v>
      </c>
      <c r="J66" s="1">
        <v>158</v>
      </c>
      <c r="K66" s="6">
        <v>44582</v>
      </c>
      <c r="L66" s="1">
        <v>72</v>
      </c>
      <c r="M66" s="7">
        <v>44585</v>
      </c>
      <c r="N66" s="8" t="s">
        <v>491</v>
      </c>
      <c r="O66" s="1" t="s">
        <v>97</v>
      </c>
      <c r="P66" s="1" t="s">
        <v>98</v>
      </c>
      <c r="Q66" s="1">
        <v>1</v>
      </c>
      <c r="R66" s="1" t="s">
        <v>728</v>
      </c>
      <c r="S66" s="10" t="s">
        <v>729</v>
      </c>
      <c r="T66" s="1" t="s">
        <v>101</v>
      </c>
      <c r="U66" s="1" t="s">
        <v>730</v>
      </c>
      <c r="V66" s="1" t="s">
        <v>103</v>
      </c>
      <c r="W66" s="8" t="s">
        <v>104</v>
      </c>
      <c r="X66" s="8" t="s">
        <v>105</v>
      </c>
      <c r="Y66" s="1" t="s">
        <v>106</v>
      </c>
      <c r="Z66" s="1" t="s">
        <v>180</v>
      </c>
      <c r="AA66" s="1" t="s">
        <v>101</v>
      </c>
      <c r="AB66" s="1" t="s">
        <v>108</v>
      </c>
      <c r="AC66" s="1">
        <v>11336536</v>
      </c>
      <c r="AD66" s="1">
        <v>9</v>
      </c>
      <c r="AE66" s="1" t="str">
        <f>IF(Tabla2022[[#This Row],[CONTRATISTA CONJUNTO]]="NO"," - ")</f>
        <v xml:space="preserve"> - </v>
      </c>
      <c r="AF66" s="1" t="str">
        <f>IF(Tabla2022[[#This Row],[CONTRATISTA CONJUNTO]]="NO"," - ")</f>
        <v xml:space="preserve"> - </v>
      </c>
      <c r="AG66" s="1" t="str">
        <f>IF(Tabla2022[[#This Row],[CONTRATISTA CONJUNTO]]="NO"," - ")</f>
        <v xml:space="preserve"> - </v>
      </c>
      <c r="AH66" s="6">
        <v>21163</v>
      </c>
      <c r="AI66" s="8" t="s">
        <v>731</v>
      </c>
      <c r="AJ66" s="1">
        <v>3103243653</v>
      </c>
      <c r="AK66" s="1" t="s">
        <v>732</v>
      </c>
      <c r="AL66" s="1" t="s">
        <v>733</v>
      </c>
      <c r="AM66" s="1">
        <v>28723701</v>
      </c>
      <c r="AN66" s="1">
        <v>1</v>
      </c>
      <c r="AO66" s="1"/>
      <c r="AP66" s="1"/>
      <c r="AQ66" s="1" t="s">
        <v>113</v>
      </c>
      <c r="AR66" s="1" t="s">
        <v>114</v>
      </c>
      <c r="AS66" s="6">
        <v>44580</v>
      </c>
      <c r="AT66" s="1" t="s">
        <v>115</v>
      </c>
      <c r="AU66" s="6">
        <v>44582</v>
      </c>
      <c r="AV66" s="6">
        <v>44582</v>
      </c>
      <c r="AW66" s="12">
        <v>49500000</v>
      </c>
      <c r="AX66" s="13">
        <v>44585</v>
      </c>
      <c r="AY66" s="6">
        <v>44918</v>
      </c>
      <c r="AZ66" s="14">
        <v>44918.999305555553</v>
      </c>
      <c r="BA66" s="1">
        <f>Tabla2022[[#This Row],[FECHA DE TERMINACIÓN INICIAL]]-Tabla2022[[#This Row],[FECHA ACTA DE INICIO]]</f>
        <v>333</v>
      </c>
      <c r="BB66" s="1">
        <f t="shared" ref="BB66:BB129" si="1">ROUND(BA66/30,0)</f>
        <v>11</v>
      </c>
      <c r="BC66" s="12">
        <f>IF(Tabla2022[[#This Row],[PLAZO DE EJECUCIÓN MESES ]]&gt;0,Tabla2022[[#This Row],[VALOR INICIAL DEL CONTRATO]]/Tabla2022[[#This Row],[PLAZO DE EJECUCIÓN MESES ]]," 0 ")</f>
        <v>4500000</v>
      </c>
      <c r="BD66" s="1" t="s">
        <v>101</v>
      </c>
      <c r="BE66" s="12">
        <f>IF(Tabla2022[[#This Row],[ANTICIPOS]]="NO",0," - ")</f>
        <v>0</v>
      </c>
      <c r="BF66" s="1" t="s">
        <v>101</v>
      </c>
      <c r="BG66" s="1"/>
      <c r="BH66" s="1"/>
      <c r="BI66" s="1"/>
      <c r="BJ66" s="1"/>
      <c r="BK66" s="1"/>
      <c r="BL66" s="1"/>
      <c r="BM66" s="1"/>
      <c r="BN66" s="1"/>
      <c r="BO66" s="1"/>
      <c r="BP66" s="1"/>
      <c r="BQ66" s="1"/>
      <c r="BR66" s="1"/>
      <c r="BS66" s="1"/>
      <c r="BT66" s="1"/>
      <c r="BU66" s="1"/>
      <c r="BV66" s="1"/>
      <c r="BW66" s="1"/>
      <c r="BX66" s="1"/>
      <c r="BY66" s="1"/>
      <c r="BZ66" s="1">
        <f>Tabla2022[[#This Row],[DÍAS PRORROGA 1]]+Tabla2022[[#This Row],[DÍAS PRORROGA  2]]+Tabla2022[[#This Row],[DÍAS PRORROGA 3]]</f>
        <v>0</v>
      </c>
      <c r="CA66" s="12">
        <f>IF(Tabla2022[[#This Row],[ADICIÓN]]="NO",0,Tabla2022[[#This Row],[VALOR ADICIÓN 1]]+Tabla2022[[#This Row],[VALOR ADICIÓN 2]]+Tabla2022[[#This Row],[VALOR ADICIÓN 3]])</f>
        <v>0</v>
      </c>
      <c r="CB66" s="1"/>
      <c r="CC66" s="1"/>
      <c r="CD66" s="6">
        <f>IF(Tabla2022[[#This Row],[ADICIÓN]]="SI",Tabla2022[[#This Row],[PLAZO DE EJECUCIÓN DÍAS]]+Tabla2022[[#This Row],[DÍAS PRORROGA 1]]+Tabla2022[[#This Row],[DÍAS PRORROGA  2]]+Tabla2022[[#This Row],[DÍAS PRORROGA 3]],Tabla2022[[#This Row],[FECHA DE TERMINACIÓN INICIAL]])+Tabla2022[[#This Row],[TOTAL DÍAS SUSPENDIDOS]]</f>
        <v>44918</v>
      </c>
      <c r="CE66" s="12">
        <f>IF(Tabla2022[[#This Row],[ADICIÓN]]="SI",Tabla2022[[#This Row],[VALOR INICIAL DEL CONTRATO]]+Tabla2022[[#This Row],[VALOR ADICIONES ]],Tabla2022[[#This Row],[VALOR INICIAL DEL CONTRATO]])</f>
        <v>49500000</v>
      </c>
      <c r="CF66" s="8"/>
      <c r="CG66" s="8"/>
      <c r="CH66" s="5"/>
      <c r="CI66" s="5" t="s">
        <v>734</v>
      </c>
      <c r="CJ66" s="1">
        <v>21</v>
      </c>
      <c r="CK66" s="21" t="s">
        <v>497</v>
      </c>
      <c r="CL66" s="21" t="s">
        <v>477</v>
      </c>
      <c r="CM66" s="1">
        <v>1633</v>
      </c>
    </row>
    <row r="67" spans="1:91" ht="63.75" x14ac:dyDescent="0.45">
      <c r="A67" s="1">
        <v>2022</v>
      </c>
      <c r="B67" s="1">
        <v>66</v>
      </c>
      <c r="C67" s="1" t="s">
        <v>91</v>
      </c>
      <c r="D67" s="1" t="str">
        <f>IF(Tabla2022[[#This Row],[FECHA DE TERMINACIÓN FINAL]]=0,"PENDIENTE FECHA",IF(Tabla2022[[#This Row],[FECHA DE TERMINACIÓN FINAL]]&lt;15,"PRÓXIMO A VENCER",IF(Tabla2022[[#This Row],[FECHA DE TERMINACIÓN FINAL]]&gt;30,"VIGENTE",IF(Tabla2022[[#This Row],[FECHA DE TERMINACIÓN FINAL]]&lt;0,"VENCIDO"))))</f>
        <v>VIGENTE</v>
      </c>
      <c r="E67" s="1">
        <v>67252</v>
      </c>
      <c r="F67" s="1" t="s">
        <v>735</v>
      </c>
      <c r="G67" s="1" t="s">
        <v>736</v>
      </c>
      <c r="H67" s="5" t="s">
        <v>737</v>
      </c>
      <c r="I67" s="1" t="s">
        <v>95</v>
      </c>
      <c r="J67" s="1">
        <v>79</v>
      </c>
      <c r="K67" s="6">
        <v>44574</v>
      </c>
      <c r="L67" s="1">
        <v>69</v>
      </c>
      <c r="M67" s="7">
        <v>44585</v>
      </c>
      <c r="N67" s="8" t="s">
        <v>660</v>
      </c>
      <c r="O67" s="1" t="s">
        <v>97</v>
      </c>
      <c r="P67" s="1" t="s">
        <v>98</v>
      </c>
      <c r="Q67" s="1">
        <v>1</v>
      </c>
      <c r="R67" s="1" t="s">
        <v>661</v>
      </c>
      <c r="S67" s="10" t="s">
        <v>134</v>
      </c>
      <c r="T67" s="1" t="s">
        <v>101</v>
      </c>
      <c r="U67" s="1" t="s">
        <v>738</v>
      </c>
      <c r="V67" s="1" t="s">
        <v>103</v>
      </c>
      <c r="W67" s="8" t="s">
        <v>104</v>
      </c>
      <c r="X67" s="8" t="s">
        <v>105</v>
      </c>
      <c r="Y67" s="1" t="s">
        <v>127</v>
      </c>
      <c r="Z67" s="1" t="s">
        <v>136</v>
      </c>
      <c r="AA67" s="1" t="s">
        <v>101</v>
      </c>
      <c r="AB67" s="1" t="s">
        <v>108</v>
      </c>
      <c r="AC67" s="1">
        <v>53115076</v>
      </c>
      <c r="AD67" s="1">
        <v>7</v>
      </c>
      <c r="AE67" s="1" t="str">
        <f>IF(Tabla2022[[#This Row],[CONTRATISTA CONJUNTO]]="NO"," - ")</f>
        <v xml:space="preserve"> - </v>
      </c>
      <c r="AF67" s="1" t="str">
        <f>IF(Tabla2022[[#This Row],[CONTRATISTA CONJUNTO]]="NO"," - ")</f>
        <v xml:space="preserve"> - </v>
      </c>
      <c r="AG67" s="1" t="str">
        <f>IF(Tabla2022[[#This Row],[CONTRATISTA CONJUNTO]]="NO"," - ")</f>
        <v xml:space="preserve"> - </v>
      </c>
      <c r="AH67" s="6">
        <v>30942</v>
      </c>
      <c r="AI67" s="8" t="s">
        <v>739</v>
      </c>
      <c r="AJ67" s="1">
        <v>3002248172</v>
      </c>
      <c r="AK67" s="1" t="s">
        <v>740</v>
      </c>
      <c r="AL67" s="1" t="s">
        <v>139</v>
      </c>
      <c r="AM67" s="1">
        <v>1053344917</v>
      </c>
      <c r="AN67" s="1">
        <v>9</v>
      </c>
      <c r="AO67" s="1" t="s">
        <v>140</v>
      </c>
      <c r="AP67" s="6">
        <v>44791</v>
      </c>
      <c r="AQ67" s="1" t="s">
        <v>113</v>
      </c>
      <c r="AR67" s="1" t="s">
        <v>114</v>
      </c>
      <c r="AS67" s="6">
        <v>44582</v>
      </c>
      <c r="AT67" s="1" t="s">
        <v>115</v>
      </c>
      <c r="AU67" s="6">
        <v>44582</v>
      </c>
      <c r="AV67" s="6">
        <v>44582</v>
      </c>
      <c r="AW67" s="12">
        <v>66000000</v>
      </c>
      <c r="AX67" s="13">
        <v>44585</v>
      </c>
      <c r="AY67" s="6">
        <v>44918</v>
      </c>
      <c r="AZ67" s="14">
        <v>44918.499305555553</v>
      </c>
      <c r="BA67" s="1">
        <f>Tabla2022[[#This Row],[FECHA DE TERMINACIÓN INICIAL]]-Tabla2022[[#This Row],[FECHA ACTA DE INICIO]]</f>
        <v>333</v>
      </c>
      <c r="BB67" s="1">
        <f t="shared" si="1"/>
        <v>11</v>
      </c>
      <c r="BC67" s="12">
        <f>IF(Tabla2022[[#This Row],[PLAZO DE EJECUCIÓN MESES ]]&gt;0,Tabla2022[[#This Row],[VALOR INICIAL DEL CONTRATO]]/Tabla2022[[#This Row],[PLAZO DE EJECUCIÓN MESES ]]," 0 ")</f>
        <v>6000000</v>
      </c>
      <c r="BD67" s="1" t="s">
        <v>101</v>
      </c>
      <c r="BE67" s="12">
        <f>IF(Tabla2022[[#This Row],[ANTICIPOS]]="NO",0," - ")</f>
        <v>0</v>
      </c>
      <c r="BF67" s="1" t="s">
        <v>101</v>
      </c>
      <c r="BG67" s="1"/>
      <c r="BH67" s="1"/>
      <c r="BI67" s="1"/>
      <c r="BJ67" s="1"/>
      <c r="BK67" s="1"/>
      <c r="BL67" s="1"/>
      <c r="BM67" s="1"/>
      <c r="BN67" s="1"/>
      <c r="BO67" s="1"/>
      <c r="BP67" s="1"/>
      <c r="BQ67" s="1"/>
      <c r="BR67" s="1"/>
      <c r="BS67" s="1"/>
      <c r="BT67" s="1"/>
      <c r="BU67" s="1"/>
      <c r="BV67" s="1"/>
      <c r="BW67" s="1"/>
      <c r="BX67" s="1"/>
      <c r="BY67" s="1"/>
      <c r="BZ67" s="1">
        <f>Tabla2022[[#This Row],[DÍAS PRORROGA 1]]+Tabla2022[[#This Row],[DÍAS PRORROGA  2]]+Tabla2022[[#This Row],[DÍAS PRORROGA 3]]</f>
        <v>0</v>
      </c>
      <c r="CA67" s="12">
        <f>IF(Tabla2022[[#This Row],[ADICIÓN]]="NO",0,Tabla2022[[#This Row],[VALOR ADICIÓN 1]]+Tabla2022[[#This Row],[VALOR ADICIÓN 2]]+Tabla2022[[#This Row],[VALOR ADICIÓN 3]])</f>
        <v>0</v>
      </c>
      <c r="CB67" s="1"/>
      <c r="CC67" s="1"/>
      <c r="CD67" s="6">
        <f>IF(Tabla2022[[#This Row],[ADICIÓN]]="SI",Tabla2022[[#This Row],[PLAZO DE EJECUCIÓN DÍAS]]+Tabla2022[[#This Row],[DÍAS PRORROGA 1]]+Tabla2022[[#This Row],[DÍAS PRORROGA  2]]+Tabla2022[[#This Row],[DÍAS PRORROGA 3]],Tabla2022[[#This Row],[FECHA DE TERMINACIÓN INICIAL]])+Tabla2022[[#This Row],[TOTAL DÍAS SUSPENDIDOS]]</f>
        <v>44918</v>
      </c>
      <c r="CE67" s="12">
        <f>IF(Tabla2022[[#This Row],[ADICIÓN]]="SI",Tabla2022[[#This Row],[VALOR INICIAL DEL CONTRATO]]+Tabla2022[[#This Row],[VALOR ADICIONES ]],Tabla2022[[#This Row],[VALOR INICIAL DEL CONTRATO]])</f>
        <v>66000000</v>
      </c>
      <c r="CF67" s="8"/>
      <c r="CG67" s="8"/>
      <c r="CH67" s="5"/>
      <c r="CI67" s="5" t="s">
        <v>741</v>
      </c>
      <c r="CJ67" s="1">
        <v>57</v>
      </c>
      <c r="CK67" s="8" t="s">
        <v>118</v>
      </c>
      <c r="CL67" s="8" t="s">
        <v>119</v>
      </c>
      <c r="CM67" s="1">
        <v>1696</v>
      </c>
    </row>
    <row r="68" spans="1:91" ht="63.75" x14ac:dyDescent="0.45">
      <c r="A68" s="1">
        <v>2022</v>
      </c>
      <c r="B68" s="1">
        <v>67</v>
      </c>
      <c r="C68" s="1" t="s">
        <v>91</v>
      </c>
      <c r="D68" s="1" t="str">
        <f>IF(Tabla2022[[#This Row],[FECHA DE TERMINACIÓN FINAL]]=0,"PENDIENTE FECHA",IF(Tabla2022[[#This Row],[FECHA DE TERMINACIÓN FINAL]]&lt;15,"PRÓXIMO A VENCER",IF(Tabla2022[[#This Row],[FECHA DE TERMINACIÓN FINAL]]&gt;30,"VIGENTE",IF(Tabla2022[[#This Row],[FECHA DE TERMINACIÓN FINAL]]&lt;0,"VENCIDO"))))</f>
        <v>VIGENTE</v>
      </c>
      <c r="E68" s="1">
        <v>68618</v>
      </c>
      <c r="F68" s="1" t="s">
        <v>742</v>
      </c>
      <c r="G68" s="1" t="s">
        <v>743</v>
      </c>
      <c r="H68" s="5" t="s">
        <v>744</v>
      </c>
      <c r="I68" s="1" t="s">
        <v>123</v>
      </c>
      <c r="J68" s="1">
        <v>67</v>
      </c>
      <c r="K68" s="6">
        <v>44573</v>
      </c>
      <c r="L68" s="1">
        <v>79</v>
      </c>
      <c r="M68" s="7">
        <v>44585</v>
      </c>
      <c r="N68" s="8" t="s">
        <v>266</v>
      </c>
      <c r="O68" s="1" t="s">
        <v>97</v>
      </c>
      <c r="P68" s="1" t="s">
        <v>98</v>
      </c>
      <c r="Q68" s="1">
        <v>1</v>
      </c>
      <c r="R68" s="9" t="s">
        <v>745</v>
      </c>
      <c r="S68" s="10" t="s">
        <v>745</v>
      </c>
      <c r="T68" s="1" t="s">
        <v>101</v>
      </c>
      <c r="U68" s="1" t="s">
        <v>746</v>
      </c>
      <c r="V68" s="1" t="s">
        <v>103</v>
      </c>
      <c r="W68" s="8" t="s">
        <v>104</v>
      </c>
      <c r="X68" s="8" t="s">
        <v>105</v>
      </c>
      <c r="Y68" s="1" t="s">
        <v>127</v>
      </c>
      <c r="Z68" s="1" t="s">
        <v>180</v>
      </c>
      <c r="AA68" s="1" t="s">
        <v>101</v>
      </c>
      <c r="AB68" s="1" t="s">
        <v>108</v>
      </c>
      <c r="AC68" s="1">
        <v>52185103</v>
      </c>
      <c r="AD68" s="1">
        <v>3</v>
      </c>
      <c r="AE68" s="1" t="str">
        <f>IF(Tabla2022[[#This Row],[CONTRATISTA CONJUNTO]]="NO"," - ")</f>
        <v xml:space="preserve"> - </v>
      </c>
      <c r="AF68" s="1" t="str">
        <f>IF(Tabla2022[[#This Row],[CONTRATISTA CONJUNTO]]="NO"," - ")</f>
        <v xml:space="preserve"> - </v>
      </c>
      <c r="AG68" s="1" t="str">
        <f>IF(Tabla2022[[#This Row],[CONTRATISTA CONJUNTO]]="NO"," - ")</f>
        <v xml:space="preserve"> - </v>
      </c>
      <c r="AH68" s="6">
        <v>27764</v>
      </c>
      <c r="AI68" s="8" t="s">
        <v>747</v>
      </c>
      <c r="AJ68" s="1">
        <v>3133952540</v>
      </c>
      <c r="AK68" s="1" t="s">
        <v>748</v>
      </c>
      <c r="AL68" s="1" t="s">
        <v>272</v>
      </c>
      <c r="AM68" s="1">
        <v>1018414927</v>
      </c>
      <c r="AN68" s="1">
        <v>6</v>
      </c>
      <c r="AO68" s="1"/>
      <c r="AP68" s="1"/>
      <c r="AQ68" s="1" t="s">
        <v>113</v>
      </c>
      <c r="AR68" s="1" t="s">
        <v>114</v>
      </c>
      <c r="AS68" s="6">
        <v>44579</v>
      </c>
      <c r="AT68" s="1" t="s">
        <v>115</v>
      </c>
      <c r="AU68" s="6">
        <v>44582</v>
      </c>
      <c r="AV68" s="6">
        <v>44582</v>
      </c>
      <c r="AW68" s="12">
        <v>50600000</v>
      </c>
      <c r="AX68" s="13">
        <v>44585</v>
      </c>
      <c r="AY68" s="6">
        <v>44918</v>
      </c>
      <c r="AZ68" s="14">
        <v>44918.999305555553</v>
      </c>
      <c r="BA68" s="1">
        <f>Tabla2022[[#This Row],[FECHA DE TERMINACIÓN INICIAL]]-Tabla2022[[#This Row],[FECHA ACTA DE INICIO]]</f>
        <v>333</v>
      </c>
      <c r="BB68" s="1">
        <f t="shared" si="1"/>
        <v>11</v>
      </c>
      <c r="BC68" s="12">
        <f>IF(Tabla2022[[#This Row],[PLAZO DE EJECUCIÓN MESES ]]&gt;0,Tabla2022[[#This Row],[VALOR INICIAL DEL CONTRATO]]/Tabla2022[[#This Row],[PLAZO DE EJECUCIÓN MESES ]]," 0 ")</f>
        <v>4600000</v>
      </c>
      <c r="BD68" s="1" t="s">
        <v>101</v>
      </c>
      <c r="BE68" s="12">
        <f>IF(Tabla2022[[#This Row],[ANTICIPOS]]="NO",0," - ")</f>
        <v>0</v>
      </c>
      <c r="BF68" s="1" t="s">
        <v>101</v>
      </c>
      <c r="BG68" s="1"/>
      <c r="BH68" s="1"/>
      <c r="BI68" s="1"/>
      <c r="BJ68" s="1"/>
      <c r="BK68" s="1"/>
      <c r="BL68" s="1"/>
      <c r="BM68" s="1"/>
      <c r="BN68" s="1"/>
      <c r="BO68" s="1"/>
      <c r="BP68" s="1"/>
      <c r="BQ68" s="1"/>
      <c r="BR68" s="1"/>
      <c r="BS68" s="1"/>
      <c r="BT68" s="1"/>
      <c r="BU68" s="1"/>
      <c r="BV68" s="1"/>
      <c r="BW68" s="1"/>
      <c r="BX68" s="1"/>
      <c r="BY68" s="1"/>
      <c r="BZ68" s="1">
        <f>Tabla2022[[#This Row],[DÍAS PRORROGA 1]]+Tabla2022[[#This Row],[DÍAS PRORROGA  2]]+Tabla2022[[#This Row],[DÍAS PRORROGA 3]]</f>
        <v>0</v>
      </c>
      <c r="CA68" s="12">
        <f>IF(Tabla2022[[#This Row],[ADICIÓN]]="NO",0,Tabla2022[[#This Row],[VALOR ADICIÓN 1]]+Tabla2022[[#This Row],[VALOR ADICIÓN 2]]+Tabla2022[[#This Row],[VALOR ADICIÓN 3]])</f>
        <v>0</v>
      </c>
      <c r="CB68" s="1"/>
      <c r="CC68" s="1"/>
      <c r="CD68" s="6">
        <f>IF(Tabla2022[[#This Row],[ADICIÓN]]="SI",Tabla2022[[#This Row],[PLAZO DE EJECUCIÓN DÍAS]]+Tabla2022[[#This Row],[DÍAS PRORROGA 1]]+Tabla2022[[#This Row],[DÍAS PRORROGA  2]]+Tabla2022[[#This Row],[DÍAS PRORROGA 3]],Tabla2022[[#This Row],[FECHA DE TERMINACIÓN INICIAL]])+Tabla2022[[#This Row],[TOTAL DÍAS SUSPENDIDOS]]</f>
        <v>44918</v>
      </c>
      <c r="CE68" s="12">
        <f>IF(Tabla2022[[#This Row],[ADICIÓN]]="SI",Tabla2022[[#This Row],[VALOR INICIAL DEL CONTRATO]]+Tabla2022[[#This Row],[VALOR ADICIONES ]],Tabla2022[[#This Row],[VALOR INICIAL DEL CONTRATO]])</f>
        <v>50600000</v>
      </c>
      <c r="CF68" s="8"/>
      <c r="CG68" s="8"/>
      <c r="CH68" s="5"/>
      <c r="CI68" s="5" t="s">
        <v>749</v>
      </c>
      <c r="CJ68" s="1">
        <v>1</v>
      </c>
      <c r="CK68" s="8" t="s">
        <v>274</v>
      </c>
      <c r="CL68" s="8" t="s">
        <v>235</v>
      </c>
      <c r="CM68" s="1">
        <v>1583</v>
      </c>
    </row>
    <row r="69" spans="1:91" ht="51" x14ac:dyDescent="0.45">
      <c r="A69" s="1">
        <v>2022</v>
      </c>
      <c r="B69" s="1">
        <v>68</v>
      </c>
      <c r="C69" s="1" t="s">
        <v>91</v>
      </c>
      <c r="D69" s="1" t="str">
        <f>IF(Tabla2022[[#This Row],[FECHA DE TERMINACIÓN FINAL]]=0,"PENDIENTE FECHA",IF(Tabla2022[[#This Row],[FECHA DE TERMINACIÓN FINAL]]&lt;15,"PRÓXIMO A VENCER",IF(Tabla2022[[#This Row],[FECHA DE TERMINACIÓN FINAL]]&gt;30,"VIGENTE",IF(Tabla2022[[#This Row],[FECHA DE TERMINACIÓN FINAL]]&lt;0,"VENCIDO"))))</f>
        <v>VIGENTE</v>
      </c>
      <c r="E69" s="1">
        <v>68626</v>
      </c>
      <c r="F69" s="1" t="s">
        <v>750</v>
      </c>
      <c r="G69" s="1" t="s">
        <v>751</v>
      </c>
      <c r="H69" s="5" t="s">
        <v>752</v>
      </c>
      <c r="I69" s="1" t="s">
        <v>176</v>
      </c>
      <c r="J69" s="1">
        <v>68</v>
      </c>
      <c r="K69" s="6">
        <v>44573</v>
      </c>
      <c r="L69" s="1">
        <v>71</v>
      </c>
      <c r="M69" s="7">
        <v>44585</v>
      </c>
      <c r="N69" s="8" t="s">
        <v>415</v>
      </c>
      <c r="O69" s="1" t="s">
        <v>97</v>
      </c>
      <c r="P69" s="1" t="s">
        <v>98</v>
      </c>
      <c r="Q69" s="1">
        <v>1</v>
      </c>
      <c r="R69" s="1" t="s">
        <v>278</v>
      </c>
      <c r="S69" s="10" t="s">
        <v>753</v>
      </c>
      <c r="T69" s="1" t="s">
        <v>101</v>
      </c>
      <c r="U69" s="1" t="s">
        <v>754</v>
      </c>
      <c r="V69" s="1" t="s">
        <v>103</v>
      </c>
      <c r="W69" s="8" t="s">
        <v>104</v>
      </c>
      <c r="X69" s="8" t="s">
        <v>105</v>
      </c>
      <c r="Y69" s="1" t="s">
        <v>127</v>
      </c>
      <c r="Z69" s="1" t="s">
        <v>180</v>
      </c>
      <c r="AA69" s="1" t="s">
        <v>101</v>
      </c>
      <c r="AB69" s="1" t="s">
        <v>108</v>
      </c>
      <c r="AC69" s="1">
        <v>20645897</v>
      </c>
      <c r="AD69" s="1">
        <v>0</v>
      </c>
      <c r="AE69" s="1" t="str">
        <f>IF(Tabla2022[[#This Row],[CONTRATISTA CONJUNTO]]="NO"," - ")</f>
        <v xml:space="preserve"> - </v>
      </c>
      <c r="AF69" s="1" t="str">
        <f>IF(Tabla2022[[#This Row],[CONTRATISTA CONJUNTO]]="NO"," - ")</f>
        <v xml:space="preserve"> - </v>
      </c>
      <c r="AG69" s="1" t="str">
        <f>IF(Tabla2022[[#This Row],[CONTRATISTA CONJUNTO]]="NO"," - ")</f>
        <v xml:space="preserve"> - </v>
      </c>
      <c r="AH69" s="6">
        <v>30175</v>
      </c>
      <c r="AI69" s="8" t="s">
        <v>755</v>
      </c>
      <c r="AJ69" s="1">
        <v>3124074452</v>
      </c>
      <c r="AK69" s="1" t="s">
        <v>756</v>
      </c>
      <c r="AL69" s="1" t="s">
        <v>572</v>
      </c>
      <c r="AM69" s="1">
        <v>9770381</v>
      </c>
      <c r="AN69" s="1">
        <v>7</v>
      </c>
      <c r="AO69" s="1"/>
      <c r="AP69" s="1"/>
      <c r="AQ69" s="1" t="s">
        <v>113</v>
      </c>
      <c r="AR69" s="1" t="s">
        <v>114</v>
      </c>
      <c r="AS69" s="6">
        <v>44579</v>
      </c>
      <c r="AT69" s="1" t="s">
        <v>115</v>
      </c>
      <c r="AU69" s="6">
        <v>44582</v>
      </c>
      <c r="AV69" s="6">
        <v>44582</v>
      </c>
      <c r="AW69" s="12">
        <v>50600000</v>
      </c>
      <c r="AX69" s="13">
        <v>44585</v>
      </c>
      <c r="AY69" s="6">
        <v>44918</v>
      </c>
      <c r="AZ69" s="14">
        <v>44918.999305555553</v>
      </c>
      <c r="BA69" s="1">
        <f>Tabla2022[[#This Row],[FECHA DE TERMINACIÓN INICIAL]]-Tabla2022[[#This Row],[FECHA ACTA DE INICIO]]</f>
        <v>333</v>
      </c>
      <c r="BB69" s="1">
        <f t="shared" si="1"/>
        <v>11</v>
      </c>
      <c r="BC69" s="12">
        <f>IF(Tabla2022[[#This Row],[PLAZO DE EJECUCIÓN MESES ]]&gt;0,Tabla2022[[#This Row],[VALOR INICIAL DEL CONTRATO]]/Tabla2022[[#This Row],[PLAZO DE EJECUCIÓN MESES ]]," 0 ")</f>
        <v>4600000</v>
      </c>
      <c r="BD69" s="1" t="s">
        <v>101</v>
      </c>
      <c r="BE69" s="12">
        <f>IF(Tabla2022[[#This Row],[ANTICIPOS]]="NO",0," - ")</f>
        <v>0</v>
      </c>
      <c r="BF69" s="1" t="s">
        <v>101</v>
      </c>
      <c r="BG69" s="1"/>
      <c r="BH69" s="1"/>
      <c r="BI69" s="1"/>
      <c r="BJ69" s="1"/>
      <c r="BK69" s="1"/>
      <c r="BL69" s="1"/>
      <c r="BM69" s="1"/>
      <c r="BN69" s="1"/>
      <c r="BO69" s="1"/>
      <c r="BP69" s="1"/>
      <c r="BQ69" s="1"/>
      <c r="BR69" s="1"/>
      <c r="BS69" s="1"/>
      <c r="BT69" s="1"/>
      <c r="BU69" s="1"/>
      <c r="BV69" s="1"/>
      <c r="BW69" s="1"/>
      <c r="BX69" s="1"/>
      <c r="BY69" s="1"/>
      <c r="BZ69" s="1">
        <f>Tabla2022[[#This Row],[DÍAS PRORROGA 1]]+Tabla2022[[#This Row],[DÍAS PRORROGA  2]]+Tabla2022[[#This Row],[DÍAS PRORROGA 3]]</f>
        <v>0</v>
      </c>
      <c r="CA69" s="12">
        <f>IF(Tabla2022[[#This Row],[ADICIÓN]]="NO",0,Tabla2022[[#This Row],[VALOR ADICIÓN 1]]+Tabla2022[[#This Row],[VALOR ADICIÓN 2]]+Tabla2022[[#This Row],[VALOR ADICIÓN 3]])</f>
        <v>0</v>
      </c>
      <c r="CB69" s="1"/>
      <c r="CC69" s="1"/>
      <c r="CD69" s="6">
        <f>IF(Tabla2022[[#This Row],[ADICIÓN]]="SI",Tabla2022[[#This Row],[PLAZO DE EJECUCIÓN DÍAS]]+Tabla2022[[#This Row],[DÍAS PRORROGA 1]]+Tabla2022[[#This Row],[DÍAS PRORROGA  2]]+Tabla2022[[#This Row],[DÍAS PRORROGA 3]],Tabla2022[[#This Row],[FECHA DE TERMINACIÓN INICIAL]])+Tabla2022[[#This Row],[TOTAL DÍAS SUSPENDIDOS]]</f>
        <v>44918</v>
      </c>
      <c r="CE69" s="12">
        <f>IF(Tabla2022[[#This Row],[ADICIÓN]]="SI",Tabla2022[[#This Row],[VALOR INICIAL DEL CONTRATO]]+Tabla2022[[#This Row],[VALOR ADICIONES ]],Tabla2022[[#This Row],[VALOR INICIAL DEL CONTRATO]])</f>
        <v>50600000</v>
      </c>
      <c r="CF69" s="8"/>
      <c r="CG69" s="8"/>
      <c r="CH69" s="5"/>
      <c r="CI69" s="5" t="s">
        <v>757</v>
      </c>
      <c r="CJ69" s="1">
        <v>18</v>
      </c>
      <c r="CK69" s="8" t="s">
        <v>421</v>
      </c>
      <c r="CL69" s="8" t="s">
        <v>347</v>
      </c>
      <c r="CM69" s="1">
        <v>1587</v>
      </c>
    </row>
    <row r="70" spans="1:91" ht="127.5" x14ac:dyDescent="0.45">
      <c r="A70" s="1">
        <v>2022</v>
      </c>
      <c r="B70" s="1">
        <v>69</v>
      </c>
      <c r="C70" s="1" t="s">
        <v>91</v>
      </c>
      <c r="D70" s="1" t="str">
        <f>IF(Tabla2022[[#This Row],[FECHA DE TERMINACIÓN FINAL]]=0,"PENDIENTE FECHA",IF(Tabla2022[[#This Row],[FECHA DE TERMINACIÓN FINAL]]&lt;15,"PRÓXIMO A VENCER",IF(Tabla2022[[#This Row],[FECHA DE TERMINACIÓN FINAL]]&gt;30,"VIGENTE",IF(Tabla2022[[#This Row],[FECHA DE TERMINACIÓN FINAL]]&lt;0,"VENCIDO"))))</f>
        <v>VIGENTE</v>
      </c>
      <c r="E70" s="1">
        <v>70213</v>
      </c>
      <c r="F70" s="1" t="s">
        <v>758</v>
      </c>
      <c r="G70" s="1" t="s">
        <v>759</v>
      </c>
      <c r="H70" s="5" t="s">
        <v>760</v>
      </c>
      <c r="I70" s="1" t="s">
        <v>248</v>
      </c>
      <c r="J70" s="1">
        <v>147</v>
      </c>
      <c r="K70" s="6">
        <v>44582</v>
      </c>
      <c r="L70" s="1">
        <v>88</v>
      </c>
      <c r="M70" s="7">
        <v>44585</v>
      </c>
      <c r="N70" s="8" t="s">
        <v>660</v>
      </c>
      <c r="O70" s="1" t="s">
        <v>97</v>
      </c>
      <c r="P70" s="1" t="s">
        <v>98</v>
      </c>
      <c r="Q70" s="1">
        <v>1</v>
      </c>
      <c r="R70" s="9" t="s">
        <v>761</v>
      </c>
      <c r="S70" s="10" t="s">
        <v>761</v>
      </c>
      <c r="T70" s="1" t="s">
        <v>101</v>
      </c>
      <c r="U70" s="1" t="s">
        <v>762</v>
      </c>
      <c r="V70" s="1" t="s">
        <v>103</v>
      </c>
      <c r="W70" s="8" t="s">
        <v>104</v>
      </c>
      <c r="X70" s="8" t="s">
        <v>105</v>
      </c>
      <c r="Y70" s="1" t="s">
        <v>127</v>
      </c>
      <c r="Z70" s="1" t="s">
        <v>763</v>
      </c>
      <c r="AA70" s="1" t="s">
        <v>114</v>
      </c>
      <c r="AB70" s="1" t="s">
        <v>108</v>
      </c>
      <c r="AC70" s="1">
        <v>1022969793</v>
      </c>
      <c r="AD70" s="1">
        <v>2</v>
      </c>
      <c r="AE70" s="1" t="str">
        <f>IF(Tabla2022[[#This Row],[CONTRATISTA CONJUNTO]]="NO"," - ")</f>
        <v xml:space="preserve"> - </v>
      </c>
      <c r="AF70" s="1" t="str">
        <f>IF(Tabla2022[[#This Row],[CONTRATISTA CONJUNTO]]="NO"," - ")</f>
        <v xml:space="preserve"> - </v>
      </c>
      <c r="AG70" s="1" t="str">
        <f>IF(Tabla2022[[#This Row],[CONTRATISTA CONJUNTO]]="NO"," - ")</f>
        <v xml:space="preserve"> - </v>
      </c>
      <c r="AH70" s="6">
        <v>33375</v>
      </c>
      <c r="AI70" s="8" t="s">
        <v>764</v>
      </c>
      <c r="AJ70" s="1">
        <v>3114479259</v>
      </c>
      <c r="AK70" s="1" t="s">
        <v>765</v>
      </c>
      <c r="AL70" s="1" t="s">
        <v>161</v>
      </c>
      <c r="AM70" s="1">
        <v>79625519</v>
      </c>
      <c r="AN70" s="1">
        <v>0</v>
      </c>
      <c r="AO70" s="1"/>
      <c r="AP70" s="1"/>
      <c r="AQ70" s="1" t="s">
        <v>113</v>
      </c>
      <c r="AR70" s="1" t="s">
        <v>114</v>
      </c>
      <c r="AS70" s="6">
        <v>44580</v>
      </c>
      <c r="AT70" s="1" t="s">
        <v>515</v>
      </c>
      <c r="AU70" s="6">
        <v>44584</v>
      </c>
      <c r="AV70" s="6">
        <v>44584</v>
      </c>
      <c r="AW70" s="12">
        <v>24000000</v>
      </c>
      <c r="AX70" s="13">
        <v>44585</v>
      </c>
      <c r="AY70" s="6">
        <v>44765</v>
      </c>
      <c r="AZ70" s="31">
        <v>44857.999305555553</v>
      </c>
      <c r="BA70" s="1">
        <f>Tabla2022[[#This Row],[FECHA DE TERMINACIÓN INICIAL]]-Tabla2022[[#This Row],[FECHA ACTA DE INICIO]]</f>
        <v>180</v>
      </c>
      <c r="BB70" s="1">
        <f t="shared" si="1"/>
        <v>6</v>
      </c>
      <c r="BC70" s="12">
        <f>IF(Tabla2022[[#This Row],[PLAZO DE EJECUCIÓN MESES ]]&gt;0,Tabla2022[[#This Row],[VALOR INICIAL DEL CONTRATO]]/Tabla2022[[#This Row],[PLAZO DE EJECUCIÓN MESES ]]," 0 ")</f>
        <v>4000000</v>
      </c>
      <c r="BD70" s="1" t="s">
        <v>101</v>
      </c>
      <c r="BE70" s="12">
        <f>IF(Tabla2022[[#This Row],[ANTICIPOS]]="NO",0," - ")</f>
        <v>0</v>
      </c>
      <c r="BF70" s="1" t="s">
        <v>114</v>
      </c>
      <c r="BG70" s="1" t="s">
        <v>766</v>
      </c>
      <c r="BH70" s="12">
        <v>12000000</v>
      </c>
      <c r="BI70" s="1">
        <v>90</v>
      </c>
      <c r="BJ70" s="1">
        <v>697</v>
      </c>
      <c r="BK70" s="6">
        <v>44760</v>
      </c>
      <c r="BL70" s="1">
        <v>771</v>
      </c>
      <c r="BM70" s="6">
        <v>44763</v>
      </c>
      <c r="BN70" s="1"/>
      <c r="BO70" s="1"/>
      <c r="BP70" s="1"/>
      <c r="BQ70" s="1"/>
      <c r="BR70" s="1"/>
      <c r="BS70" s="1"/>
      <c r="BT70" s="1"/>
      <c r="BU70" s="1"/>
      <c r="BV70" s="1"/>
      <c r="BW70" s="1"/>
      <c r="BX70" s="1"/>
      <c r="BY70" s="1"/>
      <c r="BZ70" s="1">
        <f>Tabla2022[[#This Row],[DÍAS PRORROGA 1]]+Tabla2022[[#This Row],[DÍAS PRORROGA  2]]+Tabla2022[[#This Row],[DÍAS PRORROGA 3]]</f>
        <v>90</v>
      </c>
      <c r="CA70" s="12">
        <f>IF(Tabla2022[[#This Row],[ADICIÓN]]="NO",0,Tabla2022[[#This Row],[VALOR ADICIÓN 1]]+Tabla2022[[#This Row],[VALOR ADICIÓN 2]]+Tabla2022[[#This Row],[VALOR ADICIÓN 3]])</f>
        <v>12000000</v>
      </c>
      <c r="CB70" s="1"/>
      <c r="CC70" s="1"/>
      <c r="CD70" s="6">
        <v>44857</v>
      </c>
      <c r="CE70" s="12">
        <f>IF(Tabla2022[[#This Row],[ADICIÓN]]="SI",Tabla2022[[#This Row],[VALOR INICIAL DEL CONTRATO]]+Tabla2022[[#This Row],[VALOR ADICIONES ]],Tabla2022[[#This Row],[VALOR INICIAL DEL CONTRATO]])</f>
        <v>36000000</v>
      </c>
      <c r="CF70" s="8"/>
      <c r="CG70" s="6"/>
      <c r="CH70" s="5"/>
      <c r="CI70" s="5" t="s">
        <v>767</v>
      </c>
      <c r="CJ70" s="1">
        <v>57</v>
      </c>
      <c r="CK70" s="8" t="s">
        <v>118</v>
      </c>
      <c r="CL70" s="8" t="s">
        <v>119</v>
      </c>
      <c r="CM70" s="1">
        <v>1696</v>
      </c>
    </row>
    <row r="71" spans="1:91" ht="63.75" x14ac:dyDescent="0.45">
      <c r="A71" s="1">
        <v>2022</v>
      </c>
      <c r="B71" s="1">
        <v>70</v>
      </c>
      <c r="C71" s="1" t="s">
        <v>91</v>
      </c>
      <c r="D71" s="1" t="str">
        <f>IF(Tabla2022[[#This Row],[FECHA DE TERMINACIÓN FINAL]]=0,"PENDIENTE FECHA",IF(Tabla2022[[#This Row],[FECHA DE TERMINACIÓN FINAL]]&lt;15,"PRÓXIMO A VENCER",IF(Tabla2022[[#This Row],[FECHA DE TERMINACIÓN FINAL]]&gt;30,"VIGENTE",IF(Tabla2022[[#This Row],[FECHA DE TERMINACIÓN FINAL]]&lt;0,"VENCIDO"))))</f>
        <v>VIGENTE</v>
      </c>
      <c r="E71" s="1">
        <v>67252</v>
      </c>
      <c r="F71" s="1" t="s">
        <v>768</v>
      </c>
      <c r="G71" s="1" t="s">
        <v>769</v>
      </c>
      <c r="H71" s="5" t="s">
        <v>770</v>
      </c>
      <c r="I71" s="1" t="s">
        <v>95</v>
      </c>
      <c r="J71" s="1">
        <v>79</v>
      </c>
      <c r="K71" s="6">
        <v>44574</v>
      </c>
      <c r="L71" s="1">
        <v>74</v>
      </c>
      <c r="M71" s="7">
        <v>44585</v>
      </c>
      <c r="N71" s="8" t="s">
        <v>660</v>
      </c>
      <c r="O71" s="1" t="s">
        <v>97</v>
      </c>
      <c r="P71" s="1" t="s">
        <v>98</v>
      </c>
      <c r="Q71" s="1">
        <v>1</v>
      </c>
      <c r="R71" s="1" t="s">
        <v>661</v>
      </c>
      <c r="S71" s="10" t="s">
        <v>134</v>
      </c>
      <c r="T71" s="1" t="s">
        <v>101</v>
      </c>
      <c r="U71" s="1" t="s">
        <v>771</v>
      </c>
      <c r="V71" s="1" t="s">
        <v>103</v>
      </c>
      <c r="W71" s="8" t="s">
        <v>104</v>
      </c>
      <c r="X71" s="8" t="s">
        <v>105</v>
      </c>
      <c r="Y71" s="1" t="s">
        <v>127</v>
      </c>
      <c r="Z71" s="1" t="s">
        <v>136</v>
      </c>
      <c r="AA71" s="1" t="s">
        <v>101</v>
      </c>
      <c r="AB71" s="1" t="s">
        <v>108</v>
      </c>
      <c r="AC71" s="1">
        <v>39818802</v>
      </c>
      <c r="AD71" s="1">
        <v>4</v>
      </c>
      <c r="AE71" s="1" t="str">
        <f>IF(Tabla2022[[#This Row],[CONTRATISTA CONJUNTO]]="NO"," - ")</f>
        <v xml:space="preserve"> - </v>
      </c>
      <c r="AF71" s="1" t="str">
        <f>IF(Tabla2022[[#This Row],[CONTRATISTA CONJUNTO]]="NO"," - ")</f>
        <v xml:space="preserve"> - </v>
      </c>
      <c r="AG71" s="1" t="str">
        <f>IF(Tabla2022[[#This Row],[CONTRATISTA CONJUNTO]]="NO"," - ")</f>
        <v xml:space="preserve"> - </v>
      </c>
      <c r="AH71" s="6">
        <v>28825</v>
      </c>
      <c r="AI71" s="8" t="s">
        <v>772</v>
      </c>
      <c r="AJ71" s="1">
        <v>3157474237</v>
      </c>
      <c r="AK71" s="1" t="s">
        <v>773</v>
      </c>
      <c r="AL71" s="1" t="s">
        <v>139</v>
      </c>
      <c r="AM71" s="1">
        <v>1053344917</v>
      </c>
      <c r="AN71" s="1">
        <v>9</v>
      </c>
      <c r="AO71" s="1" t="s">
        <v>140</v>
      </c>
      <c r="AP71" s="6">
        <v>44774</v>
      </c>
      <c r="AQ71" s="1" t="s">
        <v>113</v>
      </c>
      <c r="AR71" s="1" t="s">
        <v>114</v>
      </c>
      <c r="AS71" s="6">
        <v>44582</v>
      </c>
      <c r="AT71" s="1" t="s">
        <v>115</v>
      </c>
      <c r="AU71" s="6">
        <v>44582</v>
      </c>
      <c r="AV71" s="6">
        <v>44582</v>
      </c>
      <c r="AW71" s="12">
        <v>66000000</v>
      </c>
      <c r="AX71" s="13">
        <v>44586</v>
      </c>
      <c r="AY71" s="6">
        <v>44919</v>
      </c>
      <c r="AZ71" s="14">
        <v>44919.999305555553</v>
      </c>
      <c r="BA71" s="1">
        <f>Tabla2022[[#This Row],[FECHA DE TERMINACIÓN INICIAL]]-Tabla2022[[#This Row],[FECHA ACTA DE INICIO]]</f>
        <v>333</v>
      </c>
      <c r="BB71" s="1">
        <f t="shared" si="1"/>
        <v>11</v>
      </c>
      <c r="BC71" s="12">
        <f>IF(Tabla2022[[#This Row],[PLAZO DE EJECUCIÓN MESES ]]&gt;0,Tabla2022[[#This Row],[VALOR INICIAL DEL CONTRATO]]/Tabla2022[[#This Row],[PLAZO DE EJECUCIÓN MESES ]]," 0 ")</f>
        <v>6000000</v>
      </c>
      <c r="BD71" s="1" t="s">
        <v>101</v>
      </c>
      <c r="BE71" s="12">
        <f>IF(Tabla2022[[#This Row],[ANTICIPOS]]="NO",0," - ")</f>
        <v>0</v>
      </c>
      <c r="BF71" s="1" t="s">
        <v>101</v>
      </c>
      <c r="BG71" s="1"/>
      <c r="BH71" s="1"/>
      <c r="BI71" s="1"/>
      <c r="BJ71" s="1"/>
      <c r="BK71" s="1"/>
      <c r="BL71" s="1"/>
      <c r="BM71" s="1"/>
      <c r="BN71" s="1"/>
      <c r="BO71" s="1"/>
      <c r="BP71" s="1"/>
      <c r="BQ71" s="1"/>
      <c r="BR71" s="1"/>
      <c r="BS71" s="1"/>
      <c r="BT71" s="1"/>
      <c r="BU71" s="1"/>
      <c r="BV71" s="1"/>
      <c r="BW71" s="1"/>
      <c r="BX71" s="1"/>
      <c r="BY71" s="1"/>
      <c r="BZ71" s="1">
        <f>Tabla2022[[#This Row],[DÍAS PRORROGA 1]]+Tabla2022[[#This Row],[DÍAS PRORROGA  2]]+Tabla2022[[#This Row],[DÍAS PRORROGA 3]]</f>
        <v>0</v>
      </c>
      <c r="CA71" s="12">
        <f>IF(Tabla2022[[#This Row],[ADICIÓN]]="NO",0,Tabla2022[[#This Row],[VALOR ADICIÓN 1]]+Tabla2022[[#This Row],[VALOR ADICIÓN 2]]+Tabla2022[[#This Row],[VALOR ADICIÓN 3]])</f>
        <v>0</v>
      </c>
      <c r="CB71" s="1"/>
      <c r="CC71" s="1"/>
      <c r="CD71" s="6">
        <f>IF(Tabla2022[[#This Row],[ADICIÓN]]="SI",Tabla2022[[#This Row],[PLAZO DE EJECUCIÓN DÍAS]]+Tabla2022[[#This Row],[DÍAS PRORROGA 1]]+Tabla2022[[#This Row],[DÍAS PRORROGA  2]]+Tabla2022[[#This Row],[DÍAS PRORROGA 3]],Tabla2022[[#This Row],[FECHA DE TERMINACIÓN INICIAL]])+Tabla2022[[#This Row],[TOTAL DÍAS SUSPENDIDOS]]</f>
        <v>44919</v>
      </c>
      <c r="CE71" s="12">
        <f>IF(Tabla2022[[#This Row],[ADICIÓN]]="SI",Tabla2022[[#This Row],[VALOR INICIAL DEL CONTRATO]]+Tabla2022[[#This Row],[VALOR ADICIONES ]],Tabla2022[[#This Row],[VALOR INICIAL DEL CONTRATO]])</f>
        <v>66000000</v>
      </c>
      <c r="CF71" s="8"/>
      <c r="CG71" s="8"/>
      <c r="CH71" s="5"/>
      <c r="CI71" s="5" t="s">
        <v>774</v>
      </c>
      <c r="CJ71" s="1">
        <v>57</v>
      </c>
      <c r="CK71" s="8" t="s">
        <v>118</v>
      </c>
      <c r="CL71" s="8" t="s">
        <v>119</v>
      </c>
      <c r="CM71" s="1">
        <v>1696</v>
      </c>
    </row>
    <row r="72" spans="1:91" ht="63.75" x14ac:dyDescent="0.45">
      <c r="A72" s="1">
        <v>2022</v>
      </c>
      <c r="B72" s="1">
        <v>71</v>
      </c>
      <c r="C72" s="1" t="s">
        <v>91</v>
      </c>
      <c r="D72" s="1" t="str">
        <f>IF(Tabla2022[[#This Row],[FECHA DE TERMINACIÓN FINAL]]=0,"PENDIENTE FECHA",IF(Tabla2022[[#This Row],[FECHA DE TERMINACIÓN FINAL]]&lt;15,"PRÓXIMO A VENCER",IF(Tabla2022[[#This Row],[FECHA DE TERMINACIÓN FINAL]]&gt;30,"VIGENTE",IF(Tabla2022[[#This Row],[FECHA DE TERMINACIÓN FINAL]]&lt;0,"VENCIDO"))))</f>
        <v>VIGENTE</v>
      </c>
      <c r="E72" s="1">
        <v>66755</v>
      </c>
      <c r="F72" s="1" t="s">
        <v>775</v>
      </c>
      <c r="G72" s="1" t="s">
        <v>776</v>
      </c>
      <c r="H72" s="5" t="s">
        <v>777</v>
      </c>
      <c r="I72" s="1" t="s">
        <v>176</v>
      </c>
      <c r="J72" s="1">
        <v>54</v>
      </c>
      <c r="K72" s="6">
        <v>44573</v>
      </c>
      <c r="L72" s="1">
        <v>82</v>
      </c>
      <c r="M72" s="7">
        <v>44585</v>
      </c>
      <c r="N72" s="8" t="s">
        <v>660</v>
      </c>
      <c r="O72" s="1" t="s">
        <v>97</v>
      </c>
      <c r="P72" s="1" t="s">
        <v>98</v>
      </c>
      <c r="Q72" s="1">
        <v>1</v>
      </c>
      <c r="R72" s="1" t="s">
        <v>278</v>
      </c>
      <c r="S72" s="10" t="s">
        <v>778</v>
      </c>
      <c r="T72" s="1" t="s">
        <v>101</v>
      </c>
      <c r="U72" s="1" t="s">
        <v>779</v>
      </c>
      <c r="V72" s="1" t="s">
        <v>103</v>
      </c>
      <c r="W72" s="8" t="s">
        <v>104</v>
      </c>
      <c r="X72" s="8" t="s">
        <v>105</v>
      </c>
      <c r="Y72" s="1" t="s">
        <v>127</v>
      </c>
      <c r="Z72" s="1" t="s">
        <v>180</v>
      </c>
      <c r="AA72" s="1" t="s">
        <v>101</v>
      </c>
      <c r="AB72" s="1" t="s">
        <v>108</v>
      </c>
      <c r="AC72" s="1">
        <v>1048205442</v>
      </c>
      <c r="AD72" s="1">
        <v>9</v>
      </c>
      <c r="AE72" s="1" t="str">
        <f>IF(Tabla2022[[#This Row],[CONTRATISTA CONJUNTO]]="NO"," - ")</f>
        <v xml:space="preserve"> - </v>
      </c>
      <c r="AF72" s="1" t="str">
        <f>IF(Tabla2022[[#This Row],[CONTRATISTA CONJUNTO]]="NO"," - ")</f>
        <v xml:space="preserve"> - </v>
      </c>
      <c r="AG72" s="1" t="str">
        <f>IF(Tabla2022[[#This Row],[CONTRATISTA CONJUNTO]]="NO"," - ")</f>
        <v xml:space="preserve"> - </v>
      </c>
      <c r="AH72" s="6">
        <v>31601</v>
      </c>
      <c r="AI72" s="8" t="s">
        <v>780</v>
      </c>
      <c r="AJ72" s="1">
        <v>3017139232</v>
      </c>
      <c r="AK72" s="1" t="s">
        <v>781</v>
      </c>
      <c r="AL72" s="1" t="s">
        <v>183</v>
      </c>
      <c r="AM72" s="1">
        <v>1023861638</v>
      </c>
      <c r="AN72" s="1">
        <v>7</v>
      </c>
      <c r="AO72" s="1"/>
      <c r="AP72" s="1"/>
      <c r="AQ72" s="1" t="s">
        <v>113</v>
      </c>
      <c r="AR72" s="1" t="s">
        <v>114</v>
      </c>
      <c r="AS72" s="6">
        <v>44583</v>
      </c>
      <c r="AT72" s="1" t="s">
        <v>115</v>
      </c>
      <c r="AU72" s="6">
        <v>44582</v>
      </c>
      <c r="AV72" s="6">
        <v>44582</v>
      </c>
      <c r="AW72" s="12">
        <v>66000000</v>
      </c>
      <c r="AX72" s="13">
        <v>44586</v>
      </c>
      <c r="AY72" s="6">
        <v>44919</v>
      </c>
      <c r="AZ72" s="14">
        <v>44919.999305555553</v>
      </c>
      <c r="BA72" s="1">
        <f>Tabla2022[[#This Row],[FECHA DE TERMINACIÓN INICIAL]]-Tabla2022[[#This Row],[FECHA ACTA DE INICIO]]</f>
        <v>333</v>
      </c>
      <c r="BB72" s="1">
        <f t="shared" si="1"/>
        <v>11</v>
      </c>
      <c r="BC72" s="12">
        <f>IF(Tabla2022[[#This Row],[PLAZO DE EJECUCIÓN MESES ]]&gt;0,Tabla2022[[#This Row],[VALOR INICIAL DEL CONTRATO]]/Tabla2022[[#This Row],[PLAZO DE EJECUCIÓN MESES ]]," 0 ")</f>
        <v>6000000</v>
      </c>
      <c r="BD72" s="1" t="s">
        <v>101</v>
      </c>
      <c r="BE72" s="12">
        <f>IF(Tabla2022[[#This Row],[ANTICIPOS]]="NO",0," - ")</f>
        <v>0</v>
      </c>
      <c r="BF72" s="1" t="s">
        <v>101</v>
      </c>
      <c r="BG72" s="1"/>
      <c r="BH72" s="1"/>
      <c r="BI72" s="1"/>
      <c r="BJ72" s="1"/>
      <c r="BK72" s="1"/>
      <c r="BL72" s="1"/>
      <c r="BM72" s="1"/>
      <c r="BN72" s="1"/>
      <c r="BO72" s="1"/>
      <c r="BP72" s="1"/>
      <c r="BQ72" s="1"/>
      <c r="BR72" s="1"/>
      <c r="BS72" s="1"/>
      <c r="BT72" s="1"/>
      <c r="BU72" s="1"/>
      <c r="BV72" s="1"/>
      <c r="BW72" s="1"/>
      <c r="BX72" s="1"/>
      <c r="BY72" s="1"/>
      <c r="BZ72" s="1">
        <f>Tabla2022[[#This Row],[DÍAS PRORROGA 1]]+Tabla2022[[#This Row],[DÍAS PRORROGA  2]]+Tabla2022[[#This Row],[DÍAS PRORROGA 3]]</f>
        <v>0</v>
      </c>
      <c r="CA72" s="12">
        <f>IF(Tabla2022[[#This Row],[ADICIÓN]]="NO",0,Tabla2022[[#This Row],[VALOR ADICIÓN 1]]+Tabla2022[[#This Row],[VALOR ADICIÓN 2]]+Tabla2022[[#This Row],[VALOR ADICIÓN 3]])</f>
        <v>0</v>
      </c>
      <c r="CB72" s="1"/>
      <c r="CC72" s="1"/>
      <c r="CD72" s="6">
        <f>IF(Tabla2022[[#This Row],[ADICIÓN]]="SI",Tabla2022[[#This Row],[PLAZO DE EJECUCIÓN DÍAS]]+Tabla2022[[#This Row],[DÍAS PRORROGA 1]]+Tabla2022[[#This Row],[DÍAS PRORROGA  2]]+Tabla2022[[#This Row],[DÍAS PRORROGA 3]],Tabla2022[[#This Row],[FECHA DE TERMINACIÓN INICIAL]])+Tabla2022[[#This Row],[TOTAL DÍAS SUSPENDIDOS]]</f>
        <v>44919</v>
      </c>
      <c r="CE72" s="12">
        <f>IF(Tabla2022[[#This Row],[ADICIÓN]]="SI",Tabla2022[[#This Row],[VALOR INICIAL DEL CONTRATO]]+Tabla2022[[#This Row],[VALOR ADICIONES ]],Tabla2022[[#This Row],[VALOR INICIAL DEL CONTRATO]])</f>
        <v>66000000</v>
      </c>
      <c r="CF72" s="8"/>
      <c r="CG72" s="8"/>
      <c r="CH72" s="5"/>
      <c r="CI72" s="5" t="s">
        <v>782</v>
      </c>
      <c r="CJ72" s="1">
        <v>57</v>
      </c>
      <c r="CK72" s="8" t="s">
        <v>118</v>
      </c>
      <c r="CL72" s="8" t="s">
        <v>119</v>
      </c>
      <c r="CM72" s="1">
        <v>1696</v>
      </c>
    </row>
    <row r="73" spans="1:91" ht="76.5" x14ac:dyDescent="0.45">
      <c r="A73" s="1">
        <v>2022</v>
      </c>
      <c r="B73" s="1">
        <v>72</v>
      </c>
      <c r="C73" s="1" t="s">
        <v>91</v>
      </c>
      <c r="D73" s="1" t="str">
        <f>IF(Tabla2022[[#This Row],[FECHA DE TERMINACIÓN FINAL]]=0,"PENDIENTE FECHA",IF(Tabla2022[[#This Row],[FECHA DE TERMINACIÓN FINAL]]&lt;15,"PRÓXIMO A VENCER",IF(Tabla2022[[#This Row],[FECHA DE TERMINACIÓN FINAL]]&gt;30,"VIGENTE",IF(Tabla2022[[#This Row],[FECHA DE TERMINACIÓN FINAL]]&lt;0,"VENCIDO"))))</f>
        <v>VIGENTE</v>
      </c>
      <c r="E73" s="1">
        <v>67058</v>
      </c>
      <c r="F73" s="1" t="s">
        <v>783</v>
      </c>
      <c r="G73" s="1" t="s">
        <v>784</v>
      </c>
      <c r="H73" s="5" t="s">
        <v>785</v>
      </c>
      <c r="I73" s="1" t="s">
        <v>200</v>
      </c>
      <c r="J73" s="1">
        <v>50</v>
      </c>
      <c r="K73" s="6">
        <v>44573</v>
      </c>
      <c r="L73" s="1">
        <v>90</v>
      </c>
      <c r="M73" s="7">
        <v>44585</v>
      </c>
      <c r="N73" s="8" t="s">
        <v>610</v>
      </c>
      <c r="O73" s="1" t="s">
        <v>97</v>
      </c>
      <c r="P73" s="1" t="s">
        <v>98</v>
      </c>
      <c r="Q73" s="1">
        <v>1</v>
      </c>
      <c r="R73" s="9" t="s">
        <v>786</v>
      </c>
      <c r="S73" s="10" t="s">
        <v>787</v>
      </c>
      <c r="T73" s="1" t="s">
        <v>101</v>
      </c>
      <c r="U73" s="1" t="s">
        <v>788</v>
      </c>
      <c r="V73" s="1" t="s">
        <v>103</v>
      </c>
      <c r="W73" s="8" t="s">
        <v>104</v>
      </c>
      <c r="X73" s="8" t="s">
        <v>105</v>
      </c>
      <c r="Y73" s="1" t="s">
        <v>127</v>
      </c>
      <c r="Z73" s="1" t="s">
        <v>471</v>
      </c>
      <c r="AA73" s="1" t="s">
        <v>101</v>
      </c>
      <c r="AB73" s="1" t="s">
        <v>108</v>
      </c>
      <c r="AC73" s="1">
        <v>1014264950</v>
      </c>
      <c r="AD73" s="1">
        <v>7</v>
      </c>
      <c r="AE73" s="1" t="str">
        <f>IF(Tabla2022[[#This Row],[CONTRATISTA CONJUNTO]]="NO"," - ")</f>
        <v xml:space="preserve"> - </v>
      </c>
      <c r="AF73" s="1" t="str">
        <f>IF(Tabla2022[[#This Row],[CONTRATISTA CONJUNTO]]="NO"," - ")</f>
        <v xml:space="preserve"> - </v>
      </c>
      <c r="AG73" s="1" t="str">
        <f>IF(Tabla2022[[#This Row],[CONTRATISTA CONJUNTO]]="NO"," - ")</f>
        <v xml:space="preserve"> - </v>
      </c>
      <c r="AH73" s="6">
        <v>34792</v>
      </c>
      <c r="AI73" s="8" t="s">
        <v>789</v>
      </c>
      <c r="AJ73" s="1">
        <v>3204509964</v>
      </c>
      <c r="AK73" s="1" t="s">
        <v>790</v>
      </c>
      <c r="AL73" s="1" t="s">
        <v>505</v>
      </c>
      <c r="AM73" s="1">
        <v>1019006008</v>
      </c>
      <c r="AN73" s="1">
        <v>6</v>
      </c>
      <c r="AO73" s="1"/>
      <c r="AP73" s="1"/>
      <c r="AQ73" s="1" t="s">
        <v>113</v>
      </c>
      <c r="AR73" s="1" t="s">
        <v>114</v>
      </c>
      <c r="AS73" s="6">
        <v>44580</v>
      </c>
      <c r="AT73" s="1" t="s">
        <v>344</v>
      </c>
      <c r="AU73" s="6">
        <v>44583</v>
      </c>
      <c r="AV73" s="6">
        <v>44583</v>
      </c>
      <c r="AW73" s="12">
        <v>71500000</v>
      </c>
      <c r="AX73" s="13">
        <v>44585</v>
      </c>
      <c r="AY73" s="6">
        <v>44918</v>
      </c>
      <c r="AZ73" s="14">
        <v>44918.999305555553</v>
      </c>
      <c r="BA73" s="1">
        <f>Tabla2022[[#This Row],[FECHA DE TERMINACIÓN INICIAL]]-Tabla2022[[#This Row],[FECHA ACTA DE INICIO]]</f>
        <v>333</v>
      </c>
      <c r="BB73" s="1">
        <f t="shared" si="1"/>
        <v>11</v>
      </c>
      <c r="BC73" s="12">
        <f>IF(Tabla2022[[#This Row],[PLAZO DE EJECUCIÓN MESES ]]&gt;0,Tabla2022[[#This Row],[VALOR INICIAL DEL CONTRATO]]/Tabla2022[[#This Row],[PLAZO DE EJECUCIÓN MESES ]]," 0 ")</f>
        <v>6500000</v>
      </c>
      <c r="BD73" s="1" t="s">
        <v>101</v>
      </c>
      <c r="BE73" s="12">
        <f>IF(Tabla2022[[#This Row],[ANTICIPOS]]="NO",0," - ")</f>
        <v>0</v>
      </c>
      <c r="BF73" s="1" t="s">
        <v>101</v>
      </c>
      <c r="BG73" s="1"/>
      <c r="BH73" s="1"/>
      <c r="BI73" s="1"/>
      <c r="BJ73" s="1"/>
      <c r="BK73" s="1"/>
      <c r="BL73" s="1"/>
      <c r="BM73" s="1"/>
      <c r="BN73" s="1"/>
      <c r="BO73" s="1"/>
      <c r="BP73" s="1"/>
      <c r="BQ73" s="1"/>
      <c r="BR73" s="1"/>
      <c r="BS73" s="1"/>
      <c r="BT73" s="1"/>
      <c r="BU73" s="1"/>
      <c r="BV73" s="1"/>
      <c r="BW73" s="1"/>
      <c r="BX73" s="1"/>
      <c r="BY73" s="1"/>
      <c r="BZ73" s="1">
        <f>Tabla2022[[#This Row],[DÍAS PRORROGA 1]]+Tabla2022[[#This Row],[DÍAS PRORROGA  2]]+Tabla2022[[#This Row],[DÍAS PRORROGA 3]]</f>
        <v>0</v>
      </c>
      <c r="CA73" s="12">
        <f>IF(Tabla2022[[#This Row],[ADICIÓN]]="NO",0,Tabla2022[[#This Row],[VALOR ADICIÓN 1]]+Tabla2022[[#This Row],[VALOR ADICIÓN 2]]+Tabla2022[[#This Row],[VALOR ADICIÓN 3]])</f>
        <v>0</v>
      </c>
      <c r="CB73" s="1"/>
      <c r="CC73" s="1"/>
      <c r="CD73" s="6">
        <f>IF(Tabla2022[[#This Row],[ADICIÓN]]="SI",Tabla2022[[#This Row],[PLAZO DE EJECUCIÓN DÍAS]]+Tabla2022[[#This Row],[DÍAS PRORROGA 1]]+Tabla2022[[#This Row],[DÍAS PRORROGA  2]]+Tabla2022[[#This Row],[DÍAS PRORROGA 3]],Tabla2022[[#This Row],[FECHA DE TERMINACIÓN INICIAL]])+Tabla2022[[#This Row],[TOTAL DÍAS SUSPENDIDOS]]</f>
        <v>44918</v>
      </c>
      <c r="CE73" s="12">
        <f>IF(Tabla2022[[#This Row],[ADICIÓN]]="SI",Tabla2022[[#This Row],[VALOR INICIAL DEL CONTRATO]]+Tabla2022[[#This Row],[VALOR ADICIONES ]],Tabla2022[[#This Row],[VALOR INICIAL DEL CONTRATO]])</f>
        <v>71500000</v>
      </c>
      <c r="CF73" s="8"/>
      <c r="CG73" s="8"/>
      <c r="CH73" s="5"/>
      <c r="CI73" s="5" t="s">
        <v>791</v>
      </c>
      <c r="CJ73" s="1">
        <v>49</v>
      </c>
      <c r="CK73" s="21" t="s">
        <v>619</v>
      </c>
      <c r="CL73" s="22" t="s">
        <v>620</v>
      </c>
      <c r="CM73" s="1">
        <v>1688</v>
      </c>
    </row>
    <row r="74" spans="1:91" ht="102" x14ac:dyDescent="0.45">
      <c r="A74" s="1">
        <v>2022</v>
      </c>
      <c r="B74" s="1">
        <v>73</v>
      </c>
      <c r="C74" s="1" t="s">
        <v>91</v>
      </c>
      <c r="D74" s="1" t="str">
        <f>IF(Tabla2022[[#This Row],[FECHA DE TERMINACIÓN FINAL]]=0,"PENDIENTE FECHA",IF(Tabla2022[[#This Row],[FECHA DE TERMINACIÓN FINAL]]&lt;15,"PRÓXIMO A VENCER",IF(Tabla2022[[#This Row],[FECHA DE TERMINACIÓN FINAL]]&gt;30,"VIGENTE",IF(Tabla2022[[#This Row],[FECHA DE TERMINACIÓN FINAL]]&lt;0,"VENCIDO"))))</f>
        <v>VIGENTE</v>
      </c>
      <c r="E74" s="1">
        <v>66736</v>
      </c>
      <c r="F74" s="1" t="s">
        <v>792</v>
      </c>
      <c r="G74" s="1" t="s">
        <v>793</v>
      </c>
      <c r="H74" s="5" t="s">
        <v>794</v>
      </c>
      <c r="I74" s="1" t="s">
        <v>176</v>
      </c>
      <c r="J74" s="1">
        <v>127</v>
      </c>
      <c r="K74" s="6">
        <v>44581</v>
      </c>
      <c r="L74" s="1">
        <v>83</v>
      </c>
      <c r="M74" s="7">
        <v>44585</v>
      </c>
      <c r="N74" s="8" t="s">
        <v>266</v>
      </c>
      <c r="O74" s="1" t="s">
        <v>97</v>
      </c>
      <c r="P74" s="1" t="s">
        <v>98</v>
      </c>
      <c r="Q74" s="1">
        <v>1</v>
      </c>
      <c r="R74" s="1" t="s">
        <v>278</v>
      </c>
      <c r="S74" s="10" t="s">
        <v>795</v>
      </c>
      <c r="T74" s="1" t="s">
        <v>101</v>
      </c>
      <c r="U74" s="1" t="s">
        <v>272</v>
      </c>
      <c r="V74" s="1" t="s">
        <v>103</v>
      </c>
      <c r="W74" s="8" t="s">
        <v>104</v>
      </c>
      <c r="X74" s="8" t="s">
        <v>105</v>
      </c>
      <c r="Y74" s="1" t="s">
        <v>127</v>
      </c>
      <c r="Z74" s="1" t="s">
        <v>180</v>
      </c>
      <c r="AA74" s="1" t="s">
        <v>101</v>
      </c>
      <c r="AB74" s="1" t="s">
        <v>108</v>
      </c>
      <c r="AC74" s="1">
        <v>1018414927</v>
      </c>
      <c r="AD74" s="1">
        <v>6</v>
      </c>
      <c r="AE74" s="1" t="str">
        <f>IF(Tabla2022[[#This Row],[CONTRATISTA CONJUNTO]]="NO"," - ")</f>
        <v xml:space="preserve"> - </v>
      </c>
      <c r="AF74" s="1" t="str">
        <f>IF(Tabla2022[[#This Row],[CONTRATISTA CONJUNTO]]="NO"," - ")</f>
        <v xml:space="preserve"> - </v>
      </c>
      <c r="AG74" s="1" t="str">
        <f>IF(Tabla2022[[#This Row],[CONTRATISTA CONJUNTO]]="NO"," - ")</f>
        <v xml:space="preserve"> - </v>
      </c>
      <c r="AH74" s="6">
        <v>32151</v>
      </c>
      <c r="AI74" s="8" t="s">
        <v>796</v>
      </c>
      <c r="AJ74" s="1">
        <v>3115148295</v>
      </c>
      <c r="AK74" s="1" t="s">
        <v>797</v>
      </c>
      <c r="AL74" s="1" t="s">
        <v>183</v>
      </c>
      <c r="AM74" s="1">
        <v>1023861638</v>
      </c>
      <c r="AN74" s="1">
        <v>7</v>
      </c>
      <c r="AO74" s="1"/>
      <c r="AP74" s="1"/>
      <c r="AQ74" s="1" t="s">
        <v>113</v>
      </c>
      <c r="AR74" s="1" t="s">
        <v>114</v>
      </c>
      <c r="AS74" s="6">
        <v>44579</v>
      </c>
      <c r="AT74" s="1" t="s">
        <v>115</v>
      </c>
      <c r="AU74" s="6">
        <v>44583</v>
      </c>
      <c r="AV74" s="6">
        <v>44583</v>
      </c>
      <c r="AW74" s="12">
        <v>66000000</v>
      </c>
      <c r="AX74" s="13">
        <v>44586</v>
      </c>
      <c r="AY74" s="6">
        <v>44919</v>
      </c>
      <c r="AZ74" s="14">
        <v>44919.999305555553</v>
      </c>
      <c r="BA74" s="1">
        <f>Tabla2022[[#This Row],[FECHA DE TERMINACIÓN INICIAL]]-Tabla2022[[#This Row],[FECHA ACTA DE INICIO]]</f>
        <v>333</v>
      </c>
      <c r="BB74" s="1">
        <f t="shared" si="1"/>
        <v>11</v>
      </c>
      <c r="BC74" s="12">
        <f>IF(Tabla2022[[#This Row],[PLAZO DE EJECUCIÓN MESES ]]&gt;0,Tabla2022[[#This Row],[VALOR INICIAL DEL CONTRATO]]/Tabla2022[[#This Row],[PLAZO DE EJECUCIÓN MESES ]]," 0 ")</f>
        <v>6000000</v>
      </c>
      <c r="BD74" s="1" t="s">
        <v>101</v>
      </c>
      <c r="BE74" s="12">
        <f>IF(Tabla2022[[#This Row],[ANTICIPOS]]="NO",0," - ")</f>
        <v>0</v>
      </c>
      <c r="BF74" s="1" t="s">
        <v>101</v>
      </c>
      <c r="BG74" s="1"/>
      <c r="BH74" s="1"/>
      <c r="BI74" s="1"/>
      <c r="BJ74" s="1"/>
      <c r="BK74" s="1"/>
      <c r="BL74" s="1"/>
      <c r="BM74" s="1"/>
      <c r="BN74" s="1"/>
      <c r="BO74" s="1"/>
      <c r="BP74" s="1"/>
      <c r="BQ74" s="1"/>
      <c r="BR74" s="1"/>
      <c r="BS74" s="1"/>
      <c r="BT74" s="1"/>
      <c r="BU74" s="1"/>
      <c r="BV74" s="1"/>
      <c r="BW74" s="1"/>
      <c r="BX74" s="1"/>
      <c r="BY74" s="1"/>
      <c r="BZ74" s="1">
        <f>Tabla2022[[#This Row],[DÍAS PRORROGA 1]]+Tabla2022[[#This Row],[DÍAS PRORROGA  2]]+Tabla2022[[#This Row],[DÍAS PRORROGA 3]]</f>
        <v>0</v>
      </c>
      <c r="CA74" s="12">
        <f>IF(Tabla2022[[#This Row],[ADICIÓN]]="NO",0,Tabla2022[[#This Row],[VALOR ADICIÓN 1]]+Tabla2022[[#This Row],[VALOR ADICIÓN 2]]+Tabla2022[[#This Row],[VALOR ADICIÓN 3]])</f>
        <v>0</v>
      </c>
      <c r="CB74" s="1"/>
      <c r="CC74" s="1"/>
      <c r="CD74" s="6">
        <f>IF(Tabla2022[[#This Row],[ADICIÓN]]="SI",Tabla2022[[#This Row],[PLAZO DE EJECUCIÓN DÍAS]]+Tabla2022[[#This Row],[DÍAS PRORROGA 1]]+Tabla2022[[#This Row],[DÍAS PRORROGA  2]]+Tabla2022[[#This Row],[DÍAS PRORROGA 3]],Tabla2022[[#This Row],[FECHA DE TERMINACIÓN INICIAL]])+Tabla2022[[#This Row],[TOTAL DÍAS SUSPENDIDOS]]</f>
        <v>44919</v>
      </c>
      <c r="CE74" s="12">
        <f>IF(Tabla2022[[#This Row],[ADICIÓN]]="SI",Tabla2022[[#This Row],[VALOR INICIAL DEL CONTRATO]]+Tabla2022[[#This Row],[VALOR ADICIONES ]],Tabla2022[[#This Row],[VALOR INICIAL DEL CONTRATO]])</f>
        <v>66000000</v>
      </c>
      <c r="CF74" s="8"/>
      <c r="CG74" s="8"/>
      <c r="CH74" s="5"/>
      <c r="CI74" s="5" t="s">
        <v>798</v>
      </c>
      <c r="CJ74" s="1">
        <v>1</v>
      </c>
      <c r="CK74" s="8" t="s">
        <v>274</v>
      </c>
      <c r="CL74" s="8" t="s">
        <v>235</v>
      </c>
      <c r="CM74" s="1">
        <v>1583</v>
      </c>
    </row>
    <row r="75" spans="1:91" ht="51" x14ac:dyDescent="0.45">
      <c r="A75" s="1">
        <v>2022</v>
      </c>
      <c r="B75" s="1">
        <v>74</v>
      </c>
      <c r="C75" s="1" t="s">
        <v>91</v>
      </c>
      <c r="D75" s="1" t="str">
        <f>IF(Tabla2022[[#This Row],[FECHA DE TERMINACIÓN FINAL]]=0,"PENDIENTE FECHA",IF(Tabla2022[[#This Row],[FECHA DE TERMINACIÓN FINAL]]&lt;15,"PRÓXIMO A VENCER",IF(Tabla2022[[#This Row],[FECHA DE TERMINACIÓN FINAL]]&gt;30,"VIGENTE",IF(Tabla2022[[#This Row],[FECHA DE TERMINACIÓN FINAL]]&lt;0,"VENCIDO"))))</f>
        <v>VIGENTE</v>
      </c>
      <c r="E75" s="1">
        <v>68775</v>
      </c>
      <c r="F75" s="1" t="s">
        <v>799</v>
      </c>
      <c r="G75" s="1" t="s">
        <v>800</v>
      </c>
      <c r="H75" s="5" t="s">
        <v>801</v>
      </c>
      <c r="I75" s="1" t="s">
        <v>176</v>
      </c>
      <c r="J75" s="1">
        <v>113</v>
      </c>
      <c r="K75" s="6">
        <v>44580</v>
      </c>
      <c r="L75" s="1">
        <v>190</v>
      </c>
      <c r="M75" s="7">
        <v>44587</v>
      </c>
      <c r="N75" s="8" t="s">
        <v>415</v>
      </c>
      <c r="O75" s="1" t="s">
        <v>97</v>
      </c>
      <c r="P75" s="1" t="s">
        <v>98</v>
      </c>
      <c r="Q75" s="1">
        <v>1</v>
      </c>
      <c r="R75" s="1" t="s">
        <v>447</v>
      </c>
      <c r="S75" s="10" t="s">
        <v>802</v>
      </c>
      <c r="T75" s="1" t="s">
        <v>101</v>
      </c>
      <c r="U75" s="1" t="s">
        <v>803</v>
      </c>
      <c r="V75" s="1" t="s">
        <v>103</v>
      </c>
      <c r="W75" s="8" t="s">
        <v>104</v>
      </c>
      <c r="X75" s="8" t="s">
        <v>105</v>
      </c>
      <c r="Y75" s="1" t="s">
        <v>106</v>
      </c>
      <c r="Z75" s="1" t="s">
        <v>180</v>
      </c>
      <c r="AA75" s="1" t="s">
        <v>114</v>
      </c>
      <c r="AB75" s="1" t="s">
        <v>108</v>
      </c>
      <c r="AC75" s="1">
        <v>1022399769</v>
      </c>
      <c r="AD75" s="1">
        <v>9</v>
      </c>
      <c r="AE75" s="1" t="str">
        <f>IF(Tabla2022[[#This Row],[CONTRATISTA CONJUNTO]]="NO"," - ")</f>
        <v xml:space="preserve"> - </v>
      </c>
      <c r="AF75" s="1" t="str">
        <f>IF(Tabla2022[[#This Row],[CONTRATISTA CONJUNTO]]="NO"," - ")</f>
        <v xml:space="preserve"> - </v>
      </c>
      <c r="AG75" s="1" t="str">
        <f>IF(Tabla2022[[#This Row],[CONTRATISTA CONJUNTO]]="NO"," - ")</f>
        <v xml:space="preserve"> - </v>
      </c>
      <c r="AH75" s="6">
        <v>34705</v>
      </c>
      <c r="AI75" s="8" t="s">
        <v>804</v>
      </c>
      <c r="AJ75" s="1">
        <v>3108015715</v>
      </c>
      <c r="AK75" s="1" t="s">
        <v>805</v>
      </c>
      <c r="AL75" s="1" t="s">
        <v>572</v>
      </c>
      <c r="AM75" s="1">
        <v>9770381</v>
      </c>
      <c r="AN75" s="1">
        <v>7</v>
      </c>
      <c r="AO75" s="1"/>
      <c r="AP75" s="1"/>
      <c r="AQ75" s="1" t="s">
        <v>113</v>
      </c>
      <c r="AR75" s="1" t="s">
        <v>114</v>
      </c>
      <c r="AS75" s="6">
        <v>44579</v>
      </c>
      <c r="AT75" s="1" t="s">
        <v>115</v>
      </c>
      <c r="AU75" s="6">
        <v>44586</v>
      </c>
      <c r="AV75" s="6">
        <v>44586</v>
      </c>
      <c r="AW75" s="12">
        <v>29700000</v>
      </c>
      <c r="AX75" s="13">
        <v>44587</v>
      </c>
      <c r="AY75" s="6">
        <v>44920</v>
      </c>
      <c r="AZ75" s="14">
        <v>44920.999305555553</v>
      </c>
      <c r="BA75" s="1">
        <f>Tabla2022[[#This Row],[FECHA DE TERMINACIÓN INICIAL]]-Tabla2022[[#This Row],[FECHA ACTA DE INICIO]]</f>
        <v>333</v>
      </c>
      <c r="BB75" s="1">
        <f t="shared" si="1"/>
        <v>11</v>
      </c>
      <c r="BC75" s="12">
        <f>IF(Tabla2022[[#This Row],[PLAZO DE EJECUCIÓN MESES ]]&gt;0,Tabla2022[[#This Row],[VALOR INICIAL DEL CONTRATO]]/Tabla2022[[#This Row],[PLAZO DE EJECUCIÓN MESES ]]," 0 ")</f>
        <v>2700000</v>
      </c>
      <c r="BD75" s="1" t="s">
        <v>101</v>
      </c>
      <c r="BE75" s="12">
        <f>IF(Tabla2022[[#This Row],[ANTICIPOS]]="NO",0," - ")</f>
        <v>0</v>
      </c>
      <c r="BF75" s="1" t="s">
        <v>101</v>
      </c>
      <c r="BG75" s="1"/>
      <c r="BH75" s="1"/>
      <c r="BI75" s="1"/>
      <c r="BJ75" s="1"/>
      <c r="BK75" s="1"/>
      <c r="BL75" s="1"/>
      <c r="BM75" s="1"/>
      <c r="BN75" s="1"/>
      <c r="BO75" s="1"/>
      <c r="BP75" s="1"/>
      <c r="BQ75" s="1"/>
      <c r="BR75" s="1"/>
      <c r="BS75" s="1"/>
      <c r="BT75" s="1"/>
      <c r="BU75" s="1"/>
      <c r="BV75" s="1"/>
      <c r="BW75" s="1"/>
      <c r="BX75" s="1"/>
      <c r="BY75" s="1"/>
      <c r="BZ75" s="1">
        <f>Tabla2022[[#This Row],[DÍAS PRORROGA 1]]+Tabla2022[[#This Row],[DÍAS PRORROGA  2]]+Tabla2022[[#This Row],[DÍAS PRORROGA 3]]</f>
        <v>0</v>
      </c>
      <c r="CA75" s="12">
        <f>IF(Tabla2022[[#This Row],[ADICIÓN]]="NO",0,Tabla2022[[#This Row],[VALOR ADICIÓN 1]]+Tabla2022[[#This Row],[VALOR ADICIÓN 2]]+Tabla2022[[#This Row],[VALOR ADICIÓN 3]])</f>
        <v>0</v>
      </c>
      <c r="CB75" s="1"/>
      <c r="CC75" s="1"/>
      <c r="CD75" s="6">
        <f>IF(Tabla2022[[#This Row],[ADICIÓN]]="SI",Tabla2022[[#This Row],[PLAZO DE EJECUCIÓN DÍAS]]+Tabla2022[[#This Row],[DÍAS PRORROGA 1]]+Tabla2022[[#This Row],[DÍAS PRORROGA  2]]+Tabla2022[[#This Row],[DÍAS PRORROGA 3]],Tabla2022[[#This Row],[FECHA DE TERMINACIÓN INICIAL]])+Tabla2022[[#This Row],[TOTAL DÍAS SUSPENDIDOS]]</f>
        <v>44920</v>
      </c>
      <c r="CE75" s="12">
        <f>IF(Tabla2022[[#This Row],[ADICIÓN]]="SI",Tabla2022[[#This Row],[VALOR INICIAL DEL CONTRATO]]+Tabla2022[[#This Row],[VALOR ADICIONES ]],Tabla2022[[#This Row],[VALOR INICIAL DEL CONTRATO]])</f>
        <v>29700000</v>
      </c>
      <c r="CF75" s="8"/>
      <c r="CG75" s="8"/>
      <c r="CH75" s="5"/>
      <c r="CI75" s="5" t="s">
        <v>806</v>
      </c>
      <c r="CJ75" s="1">
        <v>18</v>
      </c>
      <c r="CK75" s="8" t="s">
        <v>421</v>
      </c>
      <c r="CL75" s="8" t="s">
        <v>347</v>
      </c>
      <c r="CM75" s="1">
        <v>1587</v>
      </c>
    </row>
    <row r="76" spans="1:91" ht="51" x14ac:dyDescent="0.45">
      <c r="A76" s="1">
        <v>2022</v>
      </c>
      <c r="B76" s="1">
        <v>75</v>
      </c>
      <c r="C76" s="1" t="s">
        <v>91</v>
      </c>
      <c r="D76" s="1" t="str">
        <f>IF(Tabla2022[[#This Row],[FECHA DE TERMINACIÓN FINAL]]=0,"PENDIENTE FECHA",IF(Tabla2022[[#This Row],[FECHA DE TERMINACIÓN FINAL]]&lt;15,"PRÓXIMO A VENCER",IF(Tabla2022[[#This Row],[FECHA DE TERMINACIÓN FINAL]]&gt;30,"VIGENTE",IF(Tabla2022[[#This Row],[FECHA DE TERMINACIÓN FINAL]]&lt;0,"VENCIDO"))))</f>
        <v>VIGENTE</v>
      </c>
      <c r="E76" s="1">
        <v>66804</v>
      </c>
      <c r="F76" s="1" t="s">
        <v>807</v>
      </c>
      <c r="G76" s="1" t="s">
        <v>808</v>
      </c>
      <c r="H76" s="5" t="s">
        <v>809</v>
      </c>
      <c r="I76" s="1" t="s">
        <v>123</v>
      </c>
      <c r="J76" s="1">
        <v>128</v>
      </c>
      <c r="K76" s="6">
        <v>44581</v>
      </c>
      <c r="L76" s="1">
        <v>173</v>
      </c>
      <c r="M76" s="7">
        <v>44586</v>
      </c>
      <c r="N76" s="8" t="s">
        <v>402</v>
      </c>
      <c r="O76" s="1" t="s">
        <v>97</v>
      </c>
      <c r="P76" s="1" t="s">
        <v>98</v>
      </c>
      <c r="Q76" s="1">
        <v>1</v>
      </c>
      <c r="R76" s="10" t="s">
        <v>810</v>
      </c>
      <c r="S76" s="10" t="s">
        <v>810</v>
      </c>
      <c r="T76" s="1" t="s">
        <v>101</v>
      </c>
      <c r="U76" s="1" t="s">
        <v>811</v>
      </c>
      <c r="V76" s="1" t="s">
        <v>103</v>
      </c>
      <c r="W76" s="8" t="s">
        <v>104</v>
      </c>
      <c r="X76" s="8" t="s">
        <v>105</v>
      </c>
      <c r="Y76" s="1" t="s">
        <v>127</v>
      </c>
      <c r="Z76" s="1" t="s">
        <v>405</v>
      </c>
      <c r="AA76" s="1" t="s">
        <v>114</v>
      </c>
      <c r="AB76" s="1" t="s">
        <v>108</v>
      </c>
      <c r="AC76" s="1">
        <v>1023001200</v>
      </c>
      <c r="AD76" s="1">
        <v>6</v>
      </c>
      <c r="AE76" s="1" t="str">
        <f>IF(Tabla2022[[#This Row],[CONTRATISTA CONJUNTO]]="NO"," - ")</f>
        <v xml:space="preserve"> - </v>
      </c>
      <c r="AF76" s="1" t="str">
        <f>IF(Tabla2022[[#This Row],[CONTRATISTA CONJUNTO]]="NO"," - ")</f>
        <v xml:space="preserve"> - </v>
      </c>
      <c r="AG76" s="1" t="str">
        <f>IF(Tabla2022[[#This Row],[CONTRATISTA CONJUNTO]]="NO"," - ")</f>
        <v xml:space="preserve"> - </v>
      </c>
      <c r="AH76" s="6">
        <v>34645</v>
      </c>
      <c r="AI76" s="8" t="s">
        <v>812</v>
      </c>
      <c r="AJ76" s="1">
        <v>3132002165</v>
      </c>
      <c r="AK76" s="1" t="s">
        <v>495</v>
      </c>
      <c r="AL76" s="1" t="s">
        <v>813</v>
      </c>
      <c r="AM76" s="1">
        <v>52215660</v>
      </c>
      <c r="AN76" s="1">
        <v>4</v>
      </c>
      <c r="AO76" s="1"/>
      <c r="AP76" s="1"/>
      <c r="AQ76" s="1" t="s">
        <v>113</v>
      </c>
      <c r="AR76" s="1" t="s">
        <v>114</v>
      </c>
      <c r="AS76" s="6">
        <v>44582</v>
      </c>
      <c r="AT76" s="1" t="s">
        <v>344</v>
      </c>
      <c r="AU76" s="6">
        <v>44583</v>
      </c>
      <c r="AV76" s="6">
        <v>44583</v>
      </c>
      <c r="AW76" s="12">
        <v>29700000</v>
      </c>
      <c r="AX76" s="13">
        <v>44587</v>
      </c>
      <c r="AY76" s="6">
        <v>44920</v>
      </c>
      <c r="AZ76" s="14">
        <v>44920.999305555553</v>
      </c>
      <c r="BA76" s="1">
        <f>Tabla2022[[#This Row],[FECHA DE TERMINACIÓN INICIAL]]-Tabla2022[[#This Row],[FECHA ACTA DE INICIO]]</f>
        <v>333</v>
      </c>
      <c r="BB76" s="1">
        <f t="shared" si="1"/>
        <v>11</v>
      </c>
      <c r="BC76" s="12">
        <f>IF(Tabla2022[[#This Row],[PLAZO DE EJECUCIÓN MESES ]]&gt;0,Tabla2022[[#This Row],[VALOR INICIAL DEL CONTRATO]]/Tabla2022[[#This Row],[PLAZO DE EJECUCIÓN MESES ]]," 0 ")</f>
        <v>2700000</v>
      </c>
      <c r="BD76" s="1" t="s">
        <v>101</v>
      </c>
      <c r="BE76" s="12">
        <f>IF(Tabla2022[[#This Row],[ANTICIPOS]]="NO",0," - ")</f>
        <v>0</v>
      </c>
      <c r="BF76" s="1" t="s">
        <v>101</v>
      </c>
      <c r="BG76" s="1"/>
      <c r="BH76" s="1"/>
      <c r="BI76" s="1"/>
      <c r="BJ76" s="1"/>
      <c r="BK76" s="1"/>
      <c r="BL76" s="1"/>
      <c r="BM76" s="1"/>
      <c r="BN76" s="1"/>
      <c r="BO76" s="1"/>
      <c r="BP76" s="1"/>
      <c r="BQ76" s="1"/>
      <c r="BR76" s="1"/>
      <c r="BS76" s="1"/>
      <c r="BT76" s="1"/>
      <c r="BU76" s="1"/>
      <c r="BV76" s="1"/>
      <c r="BW76" s="1"/>
      <c r="BX76" s="1"/>
      <c r="BY76" s="1"/>
      <c r="BZ76" s="1">
        <f>Tabla2022[[#This Row],[DÍAS PRORROGA 1]]+Tabla2022[[#This Row],[DÍAS PRORROGA  2]]+Tabla2022[[#This Row],[DÍAS PRORROGA 3]]</f>
        <v>0</v>
      </c>
      <c r="CA76" s="12">
        <f>IF(Tabla2022[[#This Row],[ADICIÓN]]="NO",0,Tabla2022[[#This Row],[VALOR ADICIÓN 1]]+Tabla2022[[#This Row],[VALOR ADICIÓN 2]]+Tabla2022[[#This Row],[VALOR ADICIÓN 3]])</f>
        <v>0</v>
      </c>
      <c r="CB76" s="1"/>
      <c r="CC76" s="1"/>
      <c r="CD76" s="6">
        <f>IF(Tabla2022[[#This Row],[ADICIÓN]]="SI",Tabla2022[[#This Row],[PLAZO DE EJECUCIÓN DÍAS]]+Tabla2022[[#This Row],[DÍAS PRORROGA 1]]+Tabla2022[[#This Row],[DÍAS PRORROGA  2]]+Tabla2022[[#This Row],[DÍAS PRORROGA 3]],Tabla2022[[#This Row],[FECHA DE TERMINACIÓN INICIAL]])+Tabla2022[[#This Row],[TOTAL DÍAS SUSPENDIDOS]]</f>
        <v>44920</v>
      </c>
      <c r="CE76" s="12">
        <f>IF(Tabla2022[[#This Row],[ADICIÓN]]="SI",Tabla2022[[#This Row],[VALOR INICIAL DEL CONTRATO]]+Tabla2022[[#This Row],[VALOR ADICIONES ]],Tabla2022[[#This Row],[VALOR INICIAL DEL CONTRATO]])</f>
        <v>29700000</v>
      </c>
      <c r="CF76" s="8"/>
      <c r="CG76" s="8"/>
      <c r="CH76" s="5"/>
      <c r="CI76" s="5" t="s">
        <v>814</v>
      </c>
      <c r="CJ76" s="1">
        <v>54</v>
      </c>
      <c r="CK76" s="8" t="s">
        <v>410</v>
      </c>
      <c r="CL76" s="8" t="s">
        <v>411</v>
      </c>
      <c r="CM76" s="1">
        <v>1692</v>
      </c>
    </row>
    <row r="77" spans="1:91" ht="51" x14ac:dyDescent="0.45">
      <c r="A77" s="1">
        <v>2022</v>
      </c>
      <c r="B77" s="1">
        <v>76</v>
      </c>
      <c r="C77" s="1" t="s">
        <v>185</v>
      </c>
      <c r="D77" s="1" t="s">
        <v>186</v>
      </c>
      <c r="E77" s="1">
        <v>66804</v>
      </c>
      <c r="F77" s="1" t="s">
        <v>815</v>
      </c>
      <c r="G77" s="1" t="s">
        <v>816</v>
      </c>
      <c r="H77" s="5" t="s">
        <v>817</v>
      </c>
      <c r="I77" s="1" t="s">
        <v>123</v>
      </c>
      <c r="J77" s="1">
        <v>128</v>
      </c>
      <c r="K77" s="6">
        <v>44581</v>
      </c>
      <c r="L77" s="1">
        <v>174</v>
      </c>
      <c r="M77" s="7">
        <v>44586</v>
      </c>
      <c r="N77" s="8" t="s">
        <v>402</v>
      </c>
      <c r="O77" s="1" t="s">
        <v>97</v>
      </c>
      <c r="P77" s="1" t="s">
        <v>98</v>
      </c>
      <c r="Q77" s="1">
        <v>1</v>
      </c>
      <c r="R77" s="10" t="s">
        <v>810</v>
      </c>
      <c r="S77" s="10" t="s">
        <v>810</v>
      </c>
      <c r="T77" s="1" t="s">
        <v>101</v>
      </c>
      <c r="U77" s="1" t="s">
        <v>818</v>
      </c>
      <c r="V77" s="1" t="s">
        <v>103</v>
      </c>
      <c r="W77" s="8" t="s">
        <v>104</v>
      </c>
      <c r="X77" s="8" t="s">
        <v>105</v>
      </c>
      <c r="Y77" s="1" t="s">
        <v>106</v>
      </c>
      <c r="Z77" s="1" t="s">
        <v>405</v>
      </c>
      <c r="AA77" s="1" t="s">
        <v>114</v>
      </c>
      <c r="AB77" s="1" t="s">
        <v>108</v>
      </c>
      <c r="AC77" s="1">
        <v>1022965898</v>
      </c>
      <c r="AD77" s="1">
        <v>9</v>
      </c>
      <c r="AE77" s="1" t="str">
        <f>IF(Tabla2022[[#This Row],[CONTRATISTA CONJUNTO]]="NO"," - ")</f>
        <v xml:space="preserve"> - </v>
      </c>
      <c r="AF77" s="1" t="str">
        <f>IF(Tabla2022[[#This Row],[CONTRATISTA CONJUNTO]]="NO"," - ")</f>
        <v xml:space="preserve"> - </v>
      </c>
      <c r="AG77" s="1" t="str">
        <f>IF(Tabla2022[[#This Row],[CONTRATISTA CONJUNTO]]="NO"," - ")</f>
        <v xml:space="preserve"> - </v>
      </c>
      <c r="AH77" s="6">
        <v>33100</v>
      </c>
      <c r="AI77" s="8" t="s">
        <v>819</v>
      </c>
      <c r="AJ77" s="1">
        <v>3204604944</v>
      </c>
      <c r="AK77" s="1" t="s">
        <v>820</v>
      </c>
      <c r="AL77" s="1" t="s">
        <v>813</v>
      </c>
      <c r="AM77" s="1">
        <v>52215660</v>
      </c>
      <c r="AN77" s="1">
        <v>4</v>
      </c>
      <c r="AO77" s="1"/>
      <c r="AP77" s="1"/>
      <c r="AQ77" s="1" t="s">
        <v>113</v>
      </c>
      <c r="AR77" s="1" t="s">
        <v>114</v>
      </c>
      <c r="AS77" s="6">
        <v>44582</v>
      </c>
      <c r="AT77" s="1" t="s">
        <v>344</v>
      </c>
      <c r="AU77" s="6">
        <v>44584</v>
      </c>
      <c r="AV77" s="6">
        <v>44584</v>
      </c>
      <c r="AW77" s="12">
        <v>29700000</v>
      </c>
      <c r="AX77" s="13">
        <v>44587</v>
      </c>
      <c r="AY77" s="6">
        <v>44920</v>
      </c>
      <c r="AZ77" s="14">
        <v>44920.999305555553</v>
      </c>
      <c r="BA77" s="1">
        <f>Tabla2022[[#This Row],[FECHA DE TERMINACIÓN INICIAL]]-Tabla2022[[#This Row],[FECHA ACTA DE INICIO]]</f>
        <v>333</v>
      </c>
      <c r="BB77" s="1">
        <f t="shared" si="1"/>
        <v>11</v>
      </c>
      <c r="BC77" s="12">
        <f>IF(Tabla2022[[#This Row],[PLAZO DE EJECUCIÓN MESES ]]&gt;0,Tabla2022[[#This Row],[VALOR INICIAL DEL CONTRATO]]/Tabla2022[[#This Row],[PLAZO DE EJECUCIÓN MESES ]]," 0 ")</f>
        <v>2700000</v>
      </c>
      <c r="BD77" s="1" t="s">
        <v>101</v>
      </c>
      <c r="BE77" s="12">
        <f>IF(Tabla2022[[#This Row],[ANTICIPOS]]="NO",0," - ")</f>
        <v>0</v>
      </c>
      <c r="BF77" s="1" t="s">
        <v>101</v>
      </c>
      <c r="BG77" s="1"/>
      <c r="BH77" s="1"/>
      <c r="BI77" s="1"/>
      <c r="BJ77" s="1"/>
      <c r="BK77" s="1"/>
      <c r="BL77" s="1"/>
      <c r="BM77" s="1"/>
      <c r="BN77" s="1"/>
      <c r="BO77" s="1"/>
      <c r="BP77" s="1"/>
      <c r="BQ77" s="1"/>
      <c r="BR77" s="1"/>
      <c r="BS77" s="1"/>
      <c r="BT77" s="1"/>
      <c r="BU77" s="1"/>
      <c r="BV77" s="1"/>
      <c r="BW77" s="1"/>
      <c r="BX77" s="1"/>
      <c r="BY77" s="1"/>
      <c r="BZ77" s="1">
        <f>Tabla2022[[#This Row],[DÍAS PRORROGA 1]]+Tabla2022[[#This Row],[DÍAS PRORROGA  2]]+Tabla2022[[#This Row],[DÍAS PRORROGA 3]]</f>
        <v>0</v>
      </c>
      <c r="CA77" s="12">
        <f>IF(Tabla2022[[#This Row],[ADICIÓN]]="NO",0,Tabla2022[[#This Row],[VALOR ADICIÓN 1]]+Tabla2022[[#This Row],[VALOR ADICIÓN 2]]+Tabla2022[[#This Row],[VALOR ADICIÓN 3]])</f>
        <v>0</v>
      </c>
      <c r="CB77" s="1"/>
      <c r="CC77" s="1"/>
      <c r="CD77" s="6">
        <v>44759</v>
      </c>
      <c r="CE77" s="12">
        <f>IF(Tabla2022[[#This Row],[ADICIÓN]]="SI",Tabla2022[[#This Row],[VALOR INICIAL DEL CONTRATO]]+Tabla2022[[#This Row],[VALOR ADICIONES ]],Tabla2022[[#This Row],[VALOR INICIAL DEL CONTRATO]])</f>
        <v>29700000</v>
      </c>
      <c r="CF77" s="8"/>
      <c r="CG77" s="8"/>
      <c r="CH77" s="5"/>
      <c r="CI77" s="5" t="s">
        <v>821</v>
      </c>
      <c r="CJ77" s="1">
        <v>54</v>
      </c>
      <c r="CK77" s="8" t="s">
        <v>410</v>
      </c>
      <c r="CL77" s="8" t="s">
        <v>411</v>
      </c>
      <c r="CM77" s="1">
        <v>1692</v>
      </c>
    </row>
    <row r="78" spans="1:91" ht="51" x14ac:dyDescent="0.45">
      <c r="A78" s="1">
        <v>2022</v>
      </c>
      <c r="B78" s="1">
        <v>77</v>
      </c>
      <c r="C78" s="1" t="s">
        <v>91</v>
      </c>
      <c r="D78" s="1" t="str">
        <f>IF(Tabla2022[[#This Row],[FECHA DE TERMINACIÓN FINAL]]=0,"PENDIENTE FECHA",IF(Tabla2022[[#This Row],[FECHA DE TERMINACIÓN FINAL]]&lt;15,"PRÓXIMO A VENCER",IF(Tabla2022[[#This Row],[FECHA DE TERMINACIÓN FINAL]]&gt;30,"VIGENTE",IF(Tabla2022[[#This Row],[FECHA DE TERMINACIÓN FINAL]]&lt;0,"VENCIDO"))))</f>
        <v>VIGENTE</v>
      </c>
      <c r="E78" s="1">
        <v>66804</v>
      </c>
      <c r="F78" s="1" t="s">
        <v>822</v>
      </c>
      <c r="G78" s="1" t="s">
        <v>823</v>
      </c>
      <c r="H78" s="5" t="s">
        <v>824</v>
      </c>
      <c r="I78" s="1" t="s">
        <v>123</v>
      </c>
      <c r="J78" s="1">
        <v>128</v>
      </c>
      <c r="K78" s="6">
        <v>44581</v>
      </c>
      <c r="L78" s="1">
        <v>176</v>
      </c>
      <c r="M78" s="7">
        <v>44586</v>
      </c>
      <c r="N78" s="8" t="s">
        <v>402</v>
      </c>
      <c r="O78" s="1" t="s">
        <v>97</v>
      </c>
      <c r="P78" s="1" t="s">
        <v>98</v>
      </c>
      <c r="Q78" s="1">
        <v>1</v>
      </c>
      <c r="R78" s="10" t="s">
        <v>810</v>
      </c>
      <c r="S78" s="10" t="s">
        <v>810</v>
      </c>
      <c r="T78" s="1" t="s">
        <v>101</v>
      </c>
      <c r="U78" s="1" t="s">
        <v>825</v>
      </c>
      <c r="V78" s="1" t="s">
        <v>103</v>
      </c>
      <c r="W78" s="8" t="s">
        <v>104</v>
      </c>
      <c r="X78" s="8" t="s">
        <v>105</v>
      </c>
      <c r="Y78" s="1" t="s">
        <v>127</v>
      </c>
      <c r="Z78" s="1" t="s">
        <v>405</v>
      </c>
      <c r="AA78" s="1" t="s">
        <v>114</v>
      </c>
      <c r="AB78" s="1" t="s">
        <v>108</v>
      </c>
      <c r="AC78" s="1">
        <v>1023022723</v>
      </c>
      <c r="AD78" s="1">
        <v>6</v>
      </c>
      <c r="AE78" s="1" t="str">
        <f>IF(Tabla2022[[#This Row],[CONTRATISTA CONJUNTO]]="NO"," - ")</f>
        <v xml:space="preserve"> - </v>
      </c>
      <c r="AF78" s="1" t="str">
        <f>IF(Tabla2022[[#This Row],[CONTRATISTA CONJUNTO]]="NO"," - ")</f>
        <v xml:space="preserve"> - </v>
      </c>
      <c r="AG78" s="1" t="str">
        <f>IF(Tabla2022[[#This Row],[CONTRATISTA CONJUNTO]]="NO"," - ")</f>
        <v xml:space="preserve"> - </v>
      </c>
      <c r="AH78" s="6">
        <v>35636</v>
      </c>
      <c r="AI78" s="8" t="s">
        <v>826</v>
      </c>
      <c r="AJ78" s="1">
        <v>3507984278</v>
      </c>
      <c r="AK78" s="1" t="s">
        <v>827</v>
      </c>
      <c r="AL78" s="1" t="s">
        <v>813</v>
      </c>
      <c r="AM78" s="1">
        <v>52215660</v>
      </c>
      <c r="AN78" s="1">
        <v>4</v>
      </c>
      <c r="AO78" s="1"/>
      <c r="AP78" s="1"/>
      <c r="AQ78" s="1" t="s">
        <v>113</v>
      </c>
      <c r="AR78" s="1" t="s">
        <v>114</v>
      </c>
      <c r="AS78" s="6">
        <v>44582</v>
      </c>
      <c r="AT78" s="1" t="s">
        <v>344</v>
      </c>
      <c r="AU78" s="6">
        <v>44584</v>
      </c>
      <c r="AV78" s="6">
        <v>44584</v>
      </c>
      <c r="AW78" s="12">
        <v>29700000</v>
      </c>
      <c r="AX78" s="13">
        <v>44587</v>
      </c>
      <c r="AY78" s="6">
        <v>44920</v>
      </c>
      <c r="AZ78" s="14">
        <v>44920.999305555553</v>
      </c>
      <c r="BA78" s="1">
        <f>Tabla2022[[#This Row],[FECHA DE TERMINACIÓN INICIAL]]-Tabla2022[[#This Row],[FECHA ACTA DE INICIO]]</f>
        <v>333</v>
      </c>
      <c r="BB78" s="1">
        <f t="shared" si="1"/>
        <v>11</v>
      </c>
      <c r="BC78" s="12">
        <f>IF(Tabla2022[[#This Row],[PLAZO DE EJECUCIÓN MESES ]]&gt;0,Tabla2022[[#This Row],[VALOR INICIAL DEL CONTRATO]]/Tabla2022[[#This Row],[PLAZO DE EJECUCIÓN MESES ]]," 0 ")</f>
        <v>2700000</v>
      </c>
      <c r="BD78" s="1" t="s">
        <v>101</v>
      </c>
      <c r="BE78" s="12">
        <f>IF(Tabla2022[[#This Row],[ANTICIPOS]]="NO",0," - ")</f>
        <v>0</v>
      </c>
      <c r="BF78" s="1" t="s">
        <v>101</v>
      </c>
      <c r="BG78" s="1"/>
      <c r="BH78" s="1"/>
      <c r="BI78" s="1"/>
      <c r="BJ78" s="1"/>
      <c r="BK78" s="1"/>
      <c r="BL78" s="1"/>
      <c r="BM78" s="1"/>
      <c r="BN78" s="1"/>
      <c r="BO78" s="1"/>
      <c r="BP78" s="1"/>
      <c r="BQ78" s="1"/>
      <c r="BR78" s="1"/>
      <c r="BS78" s="1"/>
      <c r="BT78" s="1"/>
      <c r="BU78" s="1"/>
      <c r="BV78" s="1"/>
      <c r="BW78" s="1"/>
      <c r="BX78" s="1"/>
      <c r="BY78" s="1"/>
      <c r="BZ78" s="1">
        <f>Tabla2022[[#This Row],[DÍAS PRORROGA 1]]+Tabla2022[[#This Row],[DÍAS PRORROGA  2]]+Tabla2022[[#This Row],[DÍAS PRORROGA 3]]</f>
        <v>0</v>
      </c>
      <c r="CA78" s="12">
        <f>IF(Tabla2022[[#This Row],[ADICIÓN]]="NO",0,Tabla2022[[#This Row],[VALOR ADICIÓN 1]]+Tabla2022[[#This Row],[VALOR ADICIÓN 2]]+Tabla2022[[#This Row],[VALOR ADICIÓN 3]])</f>
        <v>0</v>
      </c>
      <c r="CB78" s="1"/>
      <c r="CC78" s="1"/>
      <c r="CD78" s="6">
        <f>IF(Tabla2022[[#This Row],[ADICIÓN]]="SI",Tabla2022[[#This Row],[PLAZO DE EJECUCIÓN DÍAS]]+Tabla2022[[#This Row],[DÍAS PRORROGA 1]]+Tabla2022[[#This Row],[DÍAS PRORROGA  2]]+Tabla2022[[#This Row],[DÍAS PRORROGA 3]],Tabla2022[[#This Row],[FECHA DE TERMINACIÓN INICIAL]])+Tabla2022[[#This Row],[TOTAL DÍAS SUSPENDIDOS]]</f>
        <v>44920</v>
      </c>
      <c r="CE78" s="12">
        <f>IF(Tabla2022[[#This Row],[ADICIÓN]]="SI",Tabla2022[[#This Row],[VALOR INICIAL DEL CONTRATO]]+Tabla2022[[#This Row],[VALOR ADICIONES ]],Tabla2022[[#This Row],[VALOR INICIAL DEL CONTRATO]])</f>
        <v>29700000</v>
      </c>
      <c r="CF78" s="8"/>
      <c r="CG78" s="8"/>
      <c r="CH78" s="5"/>
      <c r="CI78" s="5" t="s">
        <v>828</v>
      </c>
      <c r="CJ78" s="1">
        <v>54</v>
      </c>
      <c r="CK78" s="8" t="s">
        <v>410</v>
      </c>
      <c r="CL78" s="8" t="s">
        <v>411</v>
      </c>
      <c r="CM78" s="1">
        <v>1692</v>
      </c>
    </row>
    <row r="79" spans="1:91" ht="71.25" customHeight="1" x14ac:dyDescent="0.45">
      <c r="A79" s="1">
        <v>2022</v>
      </c>
      <c r="B79" s="1">
        <v>78</v>
      </c>
      <c r="C79" s="1" t="s">
        <v>91</v>
      </c>
      <c r="D79" s="1" t="str">
        <f>IF(Tabla2022[[#This Row],[FECHA DE TERMINACIÓN FINAL]]=0,"PENDIENTE FECHA",IF(Tabla2022[[#This Row],[FECHA DE TERMINACIÓN FINAL]]&lt;15,"PRÓXIMO A VENCER",IF(Tabla2022[[#This Row],[FECHA DE TERMINACIÓN FINAL]]&gt;30,"VIGENTE",IF(Tabla2022[[#This Row],[FECHA DE TERMINACIÓN FINAL]]&lt;0,"VENCIDO"))))</f>
        <v>VIGENTE</v>
      </c>
      <c r="E79" s="1">
        <v>66804</v>
      </c>
      <c r="F79" s="1" t="s">
        <v>829</v>
      </c>
      <c r="G79" s="1" t="s">
        <v>830</v>
      </c>
      <c r="H79" s="5" t="s">
        <v>831</v>
      </c>
      <c r="I79" s="1" t="s">
        <v>123</v>
      </c>
      <c r="J79" s="1">
        <v>128</v>
      </c>
      <c r="K79" s="6">
        <v>44581</v>
      </c>
      <c r="L79" s="1">
        <v>177</v>
      </c>
      <c r="M79" s="7">
        <v>44586</v>
      </c>
      <c r="N79" s="8" t="s">
        <v>402</v>
      </c>
      <c r="O79" s="1" t="s">
        <v>97</v>
      </c>
      <c r="P79" s="1" t="s">
        <v>98</v>
      </c>
      <c r="Q79" s="1">
        <v>1</v>
      </c>
      <c r="R79" s="10" t="s">
        <v>810</v>
      </c>
      <c r="S79" s="10" t="s">
        <v>810</v>
      </c>
      <c r="T79" s="1" t="s">
        <v>101</v>
      </c>
      <c r="U79" s="1" t="s">
        <v>832</v>
      </c>
      <c r="V79" s="1" t="s">
        <v>103</v>
      </c>
      <c r="W79" s="8" t="s">
        <v>104</v>
      </c>
      <c r="X79" s="8" t="s">
        <v>105</v>
      </c>
      <c r="Y79" s="1" t="s">
        <v>127</v>
      </c>
      <c r="Z79" s="1" t="s">
        <v>405</v>
      </c>
      <c r="AA79" s="1" t="s">
        <v>114</v>
      </c>
      <c r="AB79" s="1" t="s">
        <v>108</v>
      </c>
      <c r="AC79" s="1">
        <v>53054010</v>
      </c>
      <c r="AD79" s="1">
        <v>9</v>
      </c>
      <c r="AE79" s="1" t="str">
        <f>IF(Tabla2022[[#This Row],[CONTRATISTA CONJUNTO]]="NO"," - ")</f>
        <v xml:space="preserve"> - </v>
      </c>
      <c r="AF79" s="1" t="str">
        <f>IF(Tabla2022[[#This Row],[CONTRATISTA CONJUNTO]]="NO"," - ")</f>
        <v xml:space="preserve"> - </v>
      </c>
      <c r="AG79" s="1" t="str">
        <f>IF(Tabla2022[[#This Row],[CONTRATISTA CONJUNTO]]="NO"," - ")</f>
        <v xml:space="preserve"> - </v>
      </c>
      <c r="AH79" s="6">
        <v>30931</v>
      </c>
      <c r="AI79" s="8" t="s">
        <v>833</v>
      </c>
      <c r="AJ79" s="1">
        <v>3115394824</v>
      </c>
      <c r="AK79" s="1" t="s">
        <v>834</v>
      </c>
      <c r="AL79" s="1" t="s">
        <v>813</v>
      </c>
      <c r="AM79" s="1">
        <v>52215660</v>
      </c>
      <c r="AN79" s="1">
        <v>4</v>
      </c>
      <c r="AO79" s="1"/>
      <c r="AP79" s="1"/>
      <c r="AQ79" s="1" t="s">
        <v>113</v>
      </c>
      <c r="AR79" s="1" t="s">
        <v>114</v>
      </c>
      <c r="AS79" s="6">
        <v>44582</v>
      </c>
      <c r="AT79" s="1" t="s">
        <v>344</v>
      </c>
      <c r="AU79" s="6">
        <v>44584</v>
      </c>
      <c r="AV79" s="6">
        <v>44584</v>
      </c>
      <c r="AW79" s="12">
        <v>29700000</v>
      </c>
      <c r="AX79" s="13">
        <v>44592</v>
      </c>
      <c r="AY79" s="6">
        <v>44925</v>
      </c>
      <c r="AZ79" s="14">
        <v>44925.999305555553</v>
      </c>
      <c r="BA79" s="1">
        <f>Tabla2022[[#This Row],[FECHA DE TERMINACIÓN INICIAL]]-Tabla2022[[#This Row],[FECHA ACTA DE INICIO]]</f>
        <v>333</v>
      </c>
      <c r="BB79" s="1">
        <f t="shared" si="1"/>
        <v>11</v>
      </c>
      <c r="BC79" s="12">
        <f>IF(Tabla2022[[#This Row],[PLAZO DE EJECUCIÓN MESES ]]&gt;0,Tabla2022[[#This Row],[VALOR INICIAL DEL CONTRATO]]/Tabla2022[[#This Row],[PLAZO DE EJECUCIÓN MESES ]]," 0 ")</f>
        <v>2700000</v>
      </c>
      <c r="BD79" s="1" t="s">
        <v>101</v>
      </c>
      <c r="BE79" s="12">
        <f>IF(Tabla2022[[#This Row],[ANTICIPOS]]="NO",0," - ")</f>
        <v>0</v>
      </c>
      <c r="BF79" s="1" t="s">
        <v>101</v>
      </c>
      <c r="BG79" s="1" t="s">
        <v>101</v>
      </c>
      <c r="BH79" s="1"/>
      <c r="BI79" s="1"/>
      <c r="BJ79" s="1"/>
      <c r="BK79" s="1"/>
      <c r="BL79" s="1"/>
      <c r="BM79" s="1"/>
      <c r="BN79" s="1"/>
      <c r="BO79" s="1"/>
      <c r="BP79" s="1"/>
      <c r="BQ79" s="1"/>
      <c r="BR79" s="1"/>
      <c r="BS79" s="1"/>
      <c r="BT79" s="1"/>
      <c r="BU79" s="1"/>
      <c r="BV79" s="1"/>
      <c r="BW79" s="1"/>
      <c r="BX79" s="1"/>
      <c r="BY79" s="1"/>
      <c r="BZ79" s="1">
        <f>Tabla2022[[#This Row],[DÍAS PRORROGA 1]]+Tabla2022[[#This Row],[DÍAS PRORROGA  2]]+Tabla2022[[#This Row],[DÍAS PRORROGA 3]]</f>
        <v>0</v>
      </c>
      <c r="CA79" s="12">
        <f>IF(Tabla2022[[#This Row],[ADICIÓN]]="NO",0,Tabla2022[[#This Row],[VALOR ADICIÓN 1]]+Tabla2022[[#This Row],[VALOR ADICIÓN 2]]+Tabla2022[[#This Row],[VALOR ADICIÓN 3]])</f>
        <v>0</v>
      </c>
      <c r="CB79" s="1"/>
      <c r="CC79" s="1"/>
      <c r="CD79" s="6">
        <f>IF(Tabla2022[[#This Row],[ADICIÓN]]="SI",Tabla2022[[#This Row],[PLAZO DE EJECUCIÓN DÍAS]]+Tabla2022[[#This Row],[DÍAS PRORROGA 1]]+Tabla2022[[#This Row],[DÍAS PRORROGA  2]]+Tabla2022[[#This Row],[DÍAS PRORROGA 3]],Tabla2022[[#This Row],[FECHA DE TERMINACIÓN INICIAL]])+Tabla2022[[#This Row],[TOTAL DÍAS SUSPENDIDOS]]</f>
        <v>44925</v>
      </c>
      <c r="CE79" s="12">
        <f>IF(Tabla2022[[#This Row],[ADICIÓN]]="SI",Tabla2022[[#This Row],[VALOR INICIAL DEL CONTRATO]]+Tabla2022[[#This Row],[VALOR ADICIONES ]],Tabla2022[[#This Row],[VALOR INICIAL DEL CONTRATO]])</f>
        <v>29700000</v>
      </c>
      <c r="CF79" s="8"/>
      <c r="CG79" s="8"/>
      <c r="CH79" s="3" t="s">
        <v>835</v>
      </c>
      <c r="CI79" s="5" t="s">
        <v>836</v>
      </c>
      <c r="CJ79" s="1">
        <v>54</v>
      </c>
      <c r="CK79" s="8" t="s">
        <v>410</v>
      </c>
      <c r="CL79" s="8" t="s">
        <v>411</v>
      </c>
      <c r="CM79" s="1">
        <v>1692</v>
      </c>
    </row>
    <row r="80" spans="1:91" ht="63.75" x14ac:dyDescent="0.45">
      <c r="A80" s="1">
        <v>2022</v>
      </c>
      <c r="B80" s="1">
        <v>79</v>
      </c>
      <c r="C80" s="1" t="s">
        <v>91</v>
      </c>
      <c r="D80" s="1" t="str">
        <f>IF(Tabla2022[[#This Row],[FECHA DE TERMINACIÓN FINAL]]=0,"PENDIENTE FECHA",IF(Tabla2022[[#This Row],[FECHA DE TERMINACIÓN FINAL]]&lt;15,"PRÓXIMO A VENCER",IF(Tabla2022[[#This Row],[FECHA DE TERMINACIÓN FINAL]]&gt;30,"VIGENTE",IF(Tabla2022[[#This Row],[FECHA DE TERMINACIÓN FINAL]]&lt;0,"VENCIDO"))))</f>
        <v>VIGENTE</v>
      </c>
      <c r="E80" s="1">
        <v>68650</v>
      </c>
      <c r="F80" s="1" t="s">
        <v>837</v>
      </c>
      <c r="G80" s="1" t="s">
        <v>838</v>
      </c>
      <c r="H80" s="5" t="s">
        <v>839</v>
      </c>
      <c r="I80" s="1" t="s">
        <v>176</v>
      </c>
      <c r="J80" s="1">
        <v>111</v>
      </c>
      <c r="K80" s="6">
        <v>44580</v>
      </c>
      <c r="L80" s="1">
        <v>86</v>
      </c>
      <c r="M80" s="7">
        <v>44585</v>
      </c>
      <c r="N80" s="8" t="s">
        <v>425</v>
      </c>
      <c r="O80" s="1" t="s">
        <v>97</v>
      </c>
      <c r="P80" s="1" t="s">
        <v>98</v>
      </c>
      <c r="Q80" s="1">
        <v>1</v>
      </c>
      <c r="R80" s="1" t="s">
        <v>278</v>
      </c>
      <c r="S80" s="10" t="s">
        <v>840</v>
      </c>
      <c r="T80" s="1" t="s">
        <v>101</v>
      </c>
      <c r="U80" s="1" t="s">
        <v>841</v>
      </c>
      <c r="V80" s="1" t="s">
        <v>103</v>
      </c>
      <c r="W80" s="8" t="s">
        <v>104</v>
      </c>
      <c r="X80" s="8" t="s">
        <v>105</v>
      </c>
      <c r="Y80" s="1" t="s">
        <v>127</v>
      </c>
      <c r="Z80" s="1" t="s">
        <v>180</v>
      </c>
      <c r="AA80" s="1" t="s">
        <v>101</v>
      </c>
      <c r="AB80" s="1" t="s">
        <v>108</v>
      </c>
      <c r="AC80" s="1">
        <v>1014256316</v>
      </c>
      <c r="AD80" s="1">
        <v>3</v>
      </c>
      <c r="AE80" s="1" t="str">
        <f>IF(Tabla2022[[#This Row],[CONTRATISTA CONJUNTO]]="NO"," - ")</f>
        <v xml:space="preserve"> - </v>
      </c>
      <c r="AF80" s="1" t="str">
        <f>IF(Tabla2022[[#This Row],[CONTRATISTA CONJUNTO]]="NO"," - ")</f>
        <v xml:space="preserve"> - </v>
      </c>
      <c r="AG80" s="1" t="str">
        <f>IF(Tabla2022[[#This Row],[CONTRATISTA CONJUNTO]]="NO"," - ")</f>
        <v xml:space="preserve"> - </v>
      </c>
      <c r="AH80" s="6">
        <v>34536</v>
      </c>
      <c r="AI80" s="8" t="s">
        <v>842</v>
      </c>
      <c r="AJ80" s="1">
        <v>3142928097</v>
      </c>
      <c r="AK80" s="1" t="s">
        <v>843</v>
      </c>
      <c r="AL80" s="1" t="s">
        <v>427</v>
      </c>
      <c r="AM80" s="1">
        <v>80727859</v>
      </c>
      <c r="AN80" s="1">
        <v>1</v>
      </c>
      <c r="AO80" s="1"/>
      <c r="AP80" s="1"/>
      <c r="AQ80" s="1" t="s">
        <v>113</v>
      </c>
      <c r="AR80" s="1" t="s">
        <v>114</v>
      </c>
      <c r="AS80" s="6">
        <v>44582</v>
      </c>
      <c r="AT80" s="1" t="s">
        <v>115</v>
      </c>
      <c r="AU80" s="6">
        <v>44584</v>
      </c>
      <c r="AV80" s="6">
        <v>44584</v>
      </c>
      <c r="AW80" s="12">
        <v>60500000</v>
      </c>
      <c r="AX80" s="13">
        <v>44585</v>
      </c>
      <c r="AY80" s="6">
        <v>44918</v>
      </c>
      <c r="AZ80" s="14">
        <v>44918.999305555553</v>
      </c>
      <c r="BA80" s="1">
        <f>Tabla2022[[#This Row],[FECHA DE TERMINACIÓN INICIAL]]-Tabla2022[[#This Row],[FECHA ACTA DE INICIO]]</f>
        <v>333</v>
      </c>
      <c r="BB80" s="1">
        <f t="shared" si="1"/>
        <v>11</v>
      </c>
      <c r="BC80" s="12">
        <f>IF(Tabla2022[[#This Row],[PLAZO DE EJECUCIÓN MESES ]]&gt;0,Tabla2022[[#This Row],[VALOR INICIAL DEL CONTRATO]]/Tabla2022[[#This Row],[PLAZO DE EJECUCIÓN MESES ]]," 0 ")</f>
        <v>5500000</v>
      </c>
      <c r="BD80" s="1" t="s">
        <v>101</v>
      </c>
      <c r="BE80" s="12">
        <f>IF(Tabla2022[[#This Row],[ANTICIPOS]]="NO",0," - ")</f>
        <v>0</v>
      </c>
      <c r="BF80" s="1" t="s">
        <v>101</v>
      </c>
      <c r="BG80" s="1"/>
      <c r="BH80" s="1"/>
      <c r="BI80" s="1"/>
      <c r="BJ80" s="1"/>
      <c r="BK80" s="1"/>
      <c r="BL80" s="1"/>
      <c r="BM80" s="1"/>
      <c r="BN80" s="1"/>
      <c r="BO80" s="1"/>
      <c r="BP80" s="1"/>
      <c r="BQ80" s="1"/>
      <c r="BR80" s="1"/>
      <c r="BS80" s="1"/>
      <c r="BT80" s="1"/>
      <c r="BU80" s="1"/>
      <c r="BV80" s="1"/>
      <c r="BW80" s="1"/>
      <c r="BX80" s="1"/>
      <c r="BY80" s="1"/>
      <c r="BZ80" s="1">
        <f>Tabla2022[[#This Row],[DÍAS PRORROGA 1]]+Tabla2022[[#This Row],[DÍAS PRORROGA  2]]+Tabla2022[[#This Row],[DÍAS PRORROGA 3]]</f>
        <v>0</v>
      </c>
      <c r="CA80" s="12">
        <f>IF(Tabla2022[[#This Row],[ADICIÓN]]="NO",0,Tabla2022[[#This Row],[VALOR ADICIÓN 1]]+Tabla2022[[#This Row],[VALOR ADICIÓN 2]]+Tabla2022[[#This Row],[VALOR ADICIÓN 3]])</f>
        <v>0</v>
      </c>
      <c r="CB80" s="1"/>
      <c r="CC80" s="1"/>
      <c r="CD80" s="6">
        <f>IF(Tabla2022[[#This Row],[ADICIÓN]]="SI",Tabla2022[[#This Row],[PLAZO DE EJECUCIÓN DÍAS]]+Tabla2022[[#This Row],[DÍAS PRORROGA 1]]+Tabla2022[[#This Row],[DÍAS PRORROGA  2]]+Tabla2022[[#This Row],[DÍAS PRORROGA 3]],Tabla2022[[#This Row],[FECHA DE TERMINACIÓN INICIAL]])+Tabla2022[[#This Row],[TOTAL DÍAS SUSPENDIDOS]]</f>
        <v>44918</v>
      </c>
      <c r="CE80" s="12">
        <f>IF(Tabla2022[[#This Row],[ADICIÓN]]="SI",Tabla2022[[#This Row],[VALOR INICIAL DEL CONTRATO]]+Tabla2022[[#This Row],[VALOR ADICIONES ]],Tabla2022[[#This Row],[VALOR INICIAL DEL CONTRATO]])</f>
        <v>60500000</v>
      </c>
      <c r="CF80" s="8"/>
      <c r="CG80" s="8"/>
      <c r="CH80" s="5"/>
      <c r="CI80" s="5" t="s">
        <v>844</v>
      </c>
      <c r="CJ80" s="1">
        <v>39</v>
      </c>
      <c r="CK80" s="8" t="s">
        <v>431</v>
      </c>
      <c r="CL80" s="8" t="s">
        <v>432</v>
      </c>
      <c r="CM80" s="1">
        <v>1672</v>
      </c>
    </row>
    <row r="81" spans="1:91" ht="63.75" x14ac:dyDescent="0.45">
      <c r="A81" s="1">
        <v>2022</v>
      </c>
      <c r="B81" s="1">
        <v>80</v>
      </c>
      <c r="C81" s="1" t="s">
        <v>91</v>
      </c>
      <c r="D81" s="1" t="str">
        <f>IF(Tabla2022[[#This Row],[FECHA DE TERMINACIÓN FINAL]]=0,"PENDIENTE FECHA",IF(Tabla2022[[#This Row],[FECHA DE TERMINACIÓN FINAL]]&lt;15,"PRÓXIMO A VENCER",IF(Tabla2022[[#This Row],[FECHA DE TERMINACIÓN FINAL]]&gt;30,"VIGENTE",IF(Tabla2022[[#This Row],[FECHA DE TERMINACIÓN FINAL]]&lt;0,"VENCIDO"))))</f>
        <v>VIGENTE</v>
      </c>
      <c r="E81" s="1">
        <v>71038</v>
      </c>
      <c r="F81" s="1" t="s">
        <v>845</v>
      </c>
      <c r="G81" s="1" t="s">
        <v>846</v>
      </c>
      <c r="H81" s="5" t="s">
        <v>847</v>
      </c>
      <c r="I81" s="1" t="s">
        <v>176</v>
      </c>
      <c r="J81" s="1">
        <v>145</v>
      </c>
      <c r="K81" s="6">
        <v>44582</v>
      </c>
      <c r="L81" s="1">
        <v>181</v>
      </c>
      <c r="M81" s="7">
        <v>44587</v>
      </c>
      <c r="N81" s="8" t="s">
        <v>339</v>
      </c>
      <c r="O81" s="1" t="s">
        <v>97</v>
      </c>
      <c r="P81" s="1" t="s">
        <v>98</v>
      </c>
      <c r="Q81" s="1">
        <v>1</v>
      </c>
      <c r="R81" s="1" t="s">
        <v>278</v>
      </c>
      <c r="S81" s="10" t="s">
        <v>848</v>
      </c>
      <c r="T81" s="1" t="s">
        <v>101</v>
      </c>
      <c r="U81" s="1" t="s">
        <v>849</v>
      </c>
      <c r="V81" s="1" t="s">
        <v>103</v>
      </c>
      <c r="W81" s="8" t="s">
        <v>104</v>
      </c>
      <c r="X81" s="8" t="s">
        <v>105</v>
      </c>
      <c r="Y81" s="1" t="s">
        <v>106</v>
      </c>
      <c r="Z81" s="1" t="s">
        <v>320</v>
      </c>
      <c r="AA81" s="1" t="s">
        <v>114</v>
      </c>
      <c r="AB81" s="1" t="s">
        <v>108</v>
      </c>
      <c r="AC81" s="1" t="s">
        <v>850</v>
      </c>
      <c r="AD81" s="1" t="s">
        <v>851</v>
      </c>
      <c r="AE81" s="1" t="str">
        <f>IF(Tabla2022[[#This Row],[CONTRATISTA CONJUNTO]]="NO"," - ")</f>
        <v xml:space="preserve"> - </v>
      </c>
      <c r="AF81" s="1" t="str">
        <f>IF(Tabla2022[[#This Row],[CONTRATISTA CONJUNTO]]="NO"," - ")</f>
        <v xml:space="preserve"> - </v>
      </c>
      <c r="AG81" s="1" t="str">
        <f>IF(Tabla2022[[#This Row],[CONTRATISTA CONJUNTO]]="NO"," - ")</f>
        <v xml:space="preserve"> - </v>
      </c>
      <c r="AH81" s="6" t="s">
        <v>852</v>
      </c>
      <c r="AI81" s="8" t="s">
        <v>853</v>
      </c>
      <c r="AJ81" s="1">
        <v>3142992876</v>
      </c>
      <c r="AK81" s="1" t="s">
        <v>854</v>
      </c>
      <c r="AL81" s="1" t="s">
        <v>323</v>
      </c>
      <c r="AM81" s="1">
        <v>52155157</v>
      </c>
      <c r="AN81" s="1">
        <v>2</v>
      </c>
      <c r="AO81" s="1"/>
      <c r="AP81" s="1"/>
      <c r="AQ81" s="1" t="s">
        <v>113</v>
      </c>
      <c r="AR81" s="1" t="s">
        <v>114</v>
      </c>
      <c r="AS81" s="6">
        <v>44585</v>
      </c>
      <c r="AT81" s="1" t="s">
        <v>515</v>
      </c>
      <c r="AU81" s="6">
        <v>44586</v>
      </c>
      <c r="AV81" s="6">
        <v>44586</v>
      </c>
      <c r="AW81" s="12">
        <v>71500000</v>
      </c>
      <c r="AX81" s="13">
        <v>44587</v>
      </c>
      <c r="AY81" s="6">
        <v>44920</v>
      </c>
      <c r="AZ81" s="14">
        <v>44920.999305555553</v>
      </c>
      <c r="BA81" s="1">
        <f>Tabla2022[[#This Row],[FECHA DE TERMINACIÓN INICIAL]]-Tabla2022[[#This Row],[FECHA ACTA DE INICIO]]</f>
        <v>333</v>
      </c>
      <c r="BB81" s="1">
        <f t="shared" si="1"/>
        <v>11</v>
      </c>
      <c r="BC81" s="12">
        <f>IF(Tabla2022[[#This Row],[PLAZO DE EJECUCIÓN MESES ]]&gt;0,Tabla2022[[#This Row],[VALOR INICIAL DEL CONTRATO]]/Tabla2022[[#This Row],[PLAZO DE EJECUCIÓN MESES ]]," 0 ")</f>
        <v>6500000</v>
      </c>
      <c r="BD81" s="1" t="s">
        <v>101</v>
      </c>
      <c r="BE81" s="12">
        <f>IF(Tabla2022[[#This Row],[ANTICIPOS]]="NO",0," - ")</f>
        <v>0</v>
      </c>
      <c r="BF81" s="1" t="s">
        <v>101</v>
      </c>
      <c r="BG81" s="1"/>
      <c r="BH81" s="1"/>
      <c r="BI81" s="1"/>
      <c r="BJ81" s="1"/>
      <c r="BK81" s="1"/>
      <c r="BL81" s="1"/>
      <c r="BM81" s="1"/>
      <c r="BN81" s="1"/>
      <c r="BO81" s="1"/>
      <c r="BP81" s="1"/>
      <c r="BQ81" s="1"/>
      <c r="BR81" s="1"/>
      <c r="BS81" s="1"/>
      <c r="BT81" s="1"/>
      <c r="BU81" s="1"/>
      <c r="BV81" s="1"/>
      <c r="BW81" s="1"/>
      <c r="BX81" s="1"/>
      <c r="BY81" s="1"/>
      <c r="BZ81" s="1">
        <f>Tabla2022[[#This Row],[DÍAS PRORROGA 1]]+Tabla2022[[#This Row],[DÍAS PRORROGA  2]]+Tabla2022[[#This Row],[DÍAS PRORROGA 3]]</f>
        <v>0</v>
      </c>
      <c r="CA81" s="12">
        <f>IF(Tabla2022[[#This Row],[ADICIÓN]]="NO",0,Tabla2022[[#This Row],[VALOR ADICIÓN 1]]+Tabla2022[[#This Row],[VALOR ADICIÓN 2]]+Tabla2022[[#This Row],[VALOR ADICIÓN 3]])</f>
        <v>0</v>
      </c>
      <c r="CB81" s="1"/>
      <c r="CC81" s="1"/>
      <c r="CD81" s="6">
        <f>IF(Tabla2022[[#This Row],[ADICIÓN]]="SI",Tabla2022[[#This Row],[PLAZO DE EJECUCIÓN DÍAS]]+Tabla2022[[#This Row],[DÍAS PRORROGA 1]]+Tabla2022[[#This Row],[DÍAS PRORROGA  2]]+Tabla2022[[#This Row],[DÍAS PRORROGA 3]],Tabla2022[[#This Row],[FECHA DE TERMINACIÓN INICIAL]])+Tabla2022[[#This Row],[TOTAL DÍAS SUSPENDIDOS]]</f>
        <v>44920</v>
      </c>
      <c r="CE81" s="12">
        <f>IF(Tabla2022[[#This Row],[ADICIÓN]]="SI",Tabla2022[[#This Row],[VALOR INICIAL DEL CONTRATO]]+Tabla2022[[#This Row],[VALOR ADICIONES ]],Tabla2022[[#This Row],[VALOR INICIAL DEL CONTRATO]])</f>
        <v>71500000</v>
      </c>
      <c r="CF81" s="8"/>
      <c r="CG81" s="8"/>
      <c r="CH81" s="5"/>
      <c r="CI81" s="5" t="s">
        <v>855</v>
      </c>
      <c r="CJ81" s="1">
        <v>23</v>
      </c>
      <c r="CK81" s="8" t="s">
        <v>346</v>
      </c>
      <c r="CL81" s="8" t="s">
        <v>347</v>
      </c>
      <c r="CM81" s="1">
        <v>1634</v>
      </c>
    </row>
    <row r="82" spans="1:91" ht="51" x14ac:dyDescent="0.45">
      <c r="A82" s="1">
        <v>2022</v>
      </c>
      <c r="B82" s="1">
        <v>81</v>
      </c>
      <c r="C82" s="1" t="s">
        <v>91</v>
      </c>
      <c r="D82" s="1" t="str">
        <f>IF(Tabla2022[[#This Row],[FECHA DE TERMINACIÓN FINAL]]=0,"PENDIENTE FECHA",IF(Tabla2022[[#This Row],[FECHA DE TERMINACIÓN FINAL]]&lt;15,"PRÓXIMO A VENCER",IF(Tabla2022[[#This Row],[FECHA DE TERMINACIÓN FINAL]]&gt;30,"VIGENTE",IF(Tabla2022[[#This Row],[FECHA DE TERMINACIÓN FINAL]]&lt;0,"VENCIDO"))))</f>
        <v>VIGENTE</v>
      </c>
      <c r="E82" s="1">
        <v>69429</v>
      </c>
      <c r="F82" s="1" t="s">
        <v>856</v>
      </c>
      <c r="G82" s="1" t="s">
        <v>857</v>
      </c>
      <c r="H82" s="5" t="s">
        <v>858</v>
      </c>
      <c r="I82" s="1" t="s">
        <v>859</v>
      </c>
      <c r="J82" s="1">
        <v>72</v>
      </c>
      <c r="K82" s="6">
        <v>44573</v>
      </c>
      <c r="L82" s="1">
        <v>87</v>
      </c>
      <c r="M82" s="7">
        <v>44585</v>
      </c>
      <c r="N82" s="8" t="s">
        <v>96</v>
      </c>
      <c r="O82" s="1" t="s">
        <v>97</v>
      </c>
      <c r="P82" s="1" t="s">
        <v>98</v>
      </c>
      <c r="Q82" s="1">
        <v>1</v>
      </c>
      <c r="R82" s="10" t="s">
        <v>860</v>
      </c>
      <c r="S82" s="10" t="s">
        <v>860</v>
      </c>
      <c r="T82" s="1" t="s">
        <v>101</v>
      </c>
      <c r="U82" s="1" t="s">
        <v>861</v>
      </c>
      <c r="V82" s="1" t="s">
        <v>103</v>
      </c>
      <c r="W82" s="8" t="s">
        <v>104</v>
      </c>
      <c r="X82" s="8" t="s">
        <v>105</v>
      </c>
      <c r="Y82" s="1" t="s">
        <v>127</v>
      </c>
      <c r="Z82" s="1" t="s">
        <v>180</v>
      </c>
      <c r="AA82" s="1" t="s">
        <v>101</v>
      </c>
      <c r="AB82" s="1" t="s">
        <v>108</v>
      </c>
      <c r="AC82" s="1">
        <v>1020755846</v>
      </c>
      <c r="AD82" s="1">
        <v>8</v>
      </c>
      <c r="AE82" s="1" t="str">
        <f>IF(Tabla2022[[#This Row],[CONTRATISTA CONJUNTO]]="NO"," - ")</f>
        <v xml:space="preserve"> - </v>
      </c>
      <c r="AF82" s="1" t="str">
        <f>IF(Tabla2022[[#This Row],[CONTRATISTA CONJUNTO]]="NO"," - ")</f>
        <v xml:space="preserve"> - </v>
      </c>
      <c r="AG82" s="1" t="str">
        <f>IF(Tabla2022[[#This Row],[CONTRATISTA CONJUNTO]]="NO"," - ")</f>
        <v xml:space="preserve"> - </v>
      </c>
      <c r="AH82" s="6">
        <v>33103</v>
      </c>
      <c r="AI82" s="8" t="s">
        <v>862</v>
      </c>
      <c r="AJ82" s="1">
        <v>3506767682</v>
      </c>
      <c r="AK82" s="1" t="s">
        <v>863</v>
      </c>
      <c r="AL82" s="1" t="s">
        <v>379</v>
      </c>
      <c r="AM82" s="1">
        <v>39682218</v>
      </c>
      <c r="AN82" s="1">
        <v>6</v>
      </c>
      <c r="AO82" s="1"/>
      <c r="AP82" s="1"/>
      <c r="AQ82" s="1" t="s">
        <v>113</v>
      </c>
      <c r="AR82" s="1" t="s">
        <v>114</v>
      </c>
      <c r="AS82" s="6">
        <v>44582</v>
      </c>
      <c r="AT82" s="1" t="s">
        <v>115</v>
      </c>
      <c r="AU82" s="6">
        <v>44584</v>
      </c>
      <c r="AV82" s="6">
        <v>44584</v>
      </c>
      <c r="AW82" s="12">
        <v>29700000</v>
      </c>
      <c r="AX82" s="13">
        <v>44585</v>
      </c>
      <c r="AY82" s="6">
        <v>44918</v>
      </c>
      <c r="AZ82" s="14">
        <v>44918.999305555553</v>
      </c>
      <c r="BA82" s="1">
        <f>Tabla2022[[#This Row],[FECHA DE TERMINACIÓN INICIAL]]-Tabla2022[[#This Row],[FECHA ACTA DE INICIO]]</f>
        <v>333</v>
      </c>
      <c r="BB82" s="1">
        <f t="shared" si="1"/>
        <v>11</v>
      </c>
      <c r="BC82" s="12">
        <f>IF(Tabla2022[[#This Row],[PLAZO DE EJECUCIÓN MESES ]]&gt;0,Tabla2022[[#This Row],[VALOR INICIAL DEL CONTRATO]]/Tabla2022[[#This Row],[PLAZO DE EJECUCIÓN MESES ]]," 0 ")</f>
        <v>2700000</v>
      </c>
      <c r="BD82" s="1" t="s">
        <v>101</v>
      </c>
      <c r="BE82" s="12">
        <f>IF(Tabla2022[[#This Row],[ANTICIPOS]]="NO",0," - ")</f>
        <v>0</v>
      </c>
      <c r="BF82" s="1" t="s">
        <v>101</v>
      </c>
      <c r="BG82" s="1"/>
      <c r="BH82" s="1"/>
      <c r="BI82" s="1"/>
      <c r="BJ82" s="1"/>
      <c r="BK82" s="1"/>
      <c r="BL82" s="1"/>
      <c r="BM82" s="1"/>
      <c r="BN82" s="1"/>
      <c r="BO82" s="1"/>
      <c r="BP82" s="1"/>
      <c r="BQ82" s="1"/>
      <c r="BR82" s="1"/>
      <c r="BS82" s="1"/>
      <c r="BT82" s="1"/>
      <c r="BU82" s="1"/>
      <c r="BV82" s="1"/>
      <c r="BW82" s="1"/>
      <c r="BX82" s="1"/>
      <c r="BY82" s="1"/>
      <c r="BZ82" s="1">
        <f>Tabla2022[[#This Row],[DÍAS PRORROGA 1]]+Tabla2022[[#This Row],[DÍAS PRORROGA  2]]+Tabla2022[[#This Row],[DÍAS PRORROGA 3]]</f>
        <v>0</v>
      </c>
      <c r="CA82" s="12">
        <f>IF(Tabla2022[[#This Row],[ADICIÓN]]="NO",0,Tabla2022[[#This Row],[VALOR ADICIÓN 1]]+Tabla2022[[#This Row],[VALOR ADICIÓN 2]]+Tabla2022[[#This Row],[VALOR ADICIÓN 3]])</f>
        <v>0</v>
      </c>
      <c r="CB82" s="1"/>
      <c r="CC82" s="1"/>
      <c r="CD82" s="6">
        <f>IF(Tabla2022[[#This Row],[ADICIÓN]]="SI",Tabla2022[[#This Row],[PLAZO DE EJECUCIÓN DÍAS]]+Tabla2022[[#This Row],[DÍAS PRORROGA 1]]+Tabla2022[[#This Row],[DÍAS PRORROGA  2]]+Tabla2022[[#This Row],[DÍAS PRORROGA 3]],Tabla2022[[#This Row],[FECHA DE TERMINACIÓN INICIAL]])+Tabla2022[[#This Row],[TOTAL DÍAS SUSPENDIDOS]]</f>
        <v>44918</v>
      </c>
      <c r="CE82" s="12">
        <f>IF(Tabla2022[[#This Row],[ADICIÓN]]="SI",Tabla2022[[#This Row],[VALOR INICIAL DEL CONTRATO]]+Tabla2022[[#This Row],[VALOR ADICIONES ]],Tabla2022[[#This Row],[VALOR INICIAL DEL CONTRATO]])</f>
        <v>29700000</v>
      </c>
      <c r="CF82" s="8"/>
      <c r="CG82" s="8"/>
      <c r="CH82" s="5"/>
      <c r="CI82" s="5" t="s">
        <v>864</v>
      </c>
      <c r="CJ82" s="1">
        <v>57</v>
      </c>
      <c r="CK82" s="8" t="s">
        <v>118</v>
      </c>
      <c r="CL82" s="8" t="s">
        <v>119</v>
      </c>
      <c r="CM82" s="1">
        <v>1696</v>
      </c>
    </row>
    <row r="83" spans="1:91" ht="63.75" x14ac:dyDescent="0.45">
      <c r="A83" s="1">
        <v>2022</v>
      </c>
      <c r="B83" s="1">
        <v>82</v>
      </c>
      <c r="C83" s="1" t="s">
        <v>91</v>
      </c>
      <c r="D83" s="1" t="str">
        <f>IF(Tabla2022[[#This Row],[FECHA DE TERMINACIÓN FINAL]]=0,"PENDIENTE FECHA",IF(Tabla2022[[#This Row],[FECHA DE TERMINACIÓN FINAL]]&lt;15,"PRÓXIMO A VENCER",IF(Tabla2022[[#This Row],[FECHA DE TERMINACIÓN FINAL]]&gt;30,"VIGENTE",IF(Tabla2022[[#This Row],[FECHA DE TERMINACIÓN FINAL]]&lt;0,"VENCIDO"))))</f>
        <v>VIGENTE</v>
      </c>
      <c r="E83" s="1">
        <v>67060</v>
      </c>
      <c r="F83" s="1" t="s">
        <v>865</v>
      </c>
      <c r="G83" s="1" t="s">
        <v>866</v>
      </c>
      <c r="H83" s="5" t="s">
        <v>867</v>
      </c>
      <c r="I83" s="1" t="s">
        <v>248</v>
      </c>
      <c r="J83" s="1">
        <v>132</v>
      </c>
      <c r="K83" s="6">
        <v>44581</v>
      </c>
      <c r="L83" s="1">
        <v>85</v>
      </c>
      <c r="M83" s="7">
        <v>44585</v>
      </c>
      <c r="N83" s="8" t="s">
        <v>660</v>
      </c>
      <c r="O83" s="1" t="s">
        <v>97</v>
      </c>
      <c r="P83" s="1" t="s">
        <v>98</v>
      </c>
      <c r="Q83" s="1">
        <v>1</v>
      </c>
      <c r="R83" s="10" t="s">
        <v>868</v>
      </c>
      <c r="S83" s="10" t="s">
        <v>868</v>
      </c>
      <c r="T83" s="1" t="s">
        <v>101</v>
      </c>
      <c r="U83" s="1" t="s">
        <v>869</v>
      </c>
      <c r="V83" s="1" t="s">
        <v>103</v>
      </c>
      <c r="W83" s="8" t="s">
        <v>104</v>
      </c>
      <c r="X83" s="8" t="s">
        <v>105</v>
      </c>
      <c r="Y83" s="1" t="s">
        <v>106</v>
      </c>
      <c r="Z83" s="1" t="s">
        <v>471</v>
      </c>
      <c r="AA83" s="1" t="s">
        <v>114</v>
      </c>
      <c r="AB83" s="1" t="s">
        <v>108</v>
      </c>
      <c r="AC83" s="1">
        <v>79358856</v>
      </c>
      <c r="AD83" s="1">
        <v>2</v>
      </c>
      <c r="AE83" s="1" t="str">
        <f>IF(Tabla2022[[#This Row],[CONTRATISTA CONJUNTO]]="NO"," - ")</f>
        <v xml:space="preserve"> - </v>
      </c>
      <c r="AF83" s="1" t="str">
        <f>IF(Tabla2022[[#This Row],[CONTRATISTA CONJUNTO]]="NO"," - ")</f>
        <v xml:space="preserve"> - </v>
      </c>
      <c r="AG83" s="1" t="str">
        <f>IF(Tabla2022[[#This Row],[CONTRATISTA CONJUNTO]]="NO"," - ")</f>
        <v xml:space="preserve"> - </v>
      </c>
      <c r="AH83" s="6">
        <v>23978</v>
      </c>
      <c r="AI83" s="8" t="s">
        <v>870</v>
      </c>
      <c r="AJ83" s="1">
        <v>3225848157</v>
      </c>
      <c r="AK83" s="1" t="s">
        <v>871</v>
      </c>
      <c r="AL83" s="1" t="s">
        <v>474</v>
      </c>
      <c r="AM83" s="1">
        <v>79889687</v>
      </c>
      <c r="AN83" s="1">
        <v>2</v>
      </c>
      <c r="AO83" s="1"/>
      <c r="AP83" s="1"/>
      <c r="AQ83" s="1" t="s">
        <v>113</v>
      </c>
      <c r="AR83" s="1" t="s">
        <v>114</v>
      </c>
      <c r="AS83" s="6">
        <v>44582</v>
      </c>
      <c r="AT83" s="1" t="s">
        <v>344</v>
      </c>
      <c r="AU83" s="6">
        <v>44584</v>
      </c>
      <c r="AV83" s="6">
        <v>44584</v>
      </c>
      <c r="AW83" s="12">
        <v>29700000</v>
      </c>
      <c r="AX83" s="13">
        <v>44585</v>
      </c>
      <c r="AY83" s="6">
        <v>44918</v>
      </c>
      <c r="AZ83" s="14">
        <v>44918.999305555553</v>
      </c>
      <c r="BA83" s="1">
        <f>Tabla2022[[#This Row],[FECHA DE TERMINACIÓN INICIAL]]-Tabla2022[[#This Row],[FECHA ACTA DE INICIO]]</f>
        <v>333</v>
      </c>
      <c r="BB83" s="1">
        <f t="shared" si="1"/>
        <v>11</v>
      </c>
      <c r="BC83" s="12">
        <f>IF(Tabla2022[[#This Row],[PLAZO DE EJECUCIÓN MESES ]]&gt;0,Tabla2022[[#This Row],[VALOR INICIAL DEL CONTRATO]]/Tabla2022[[#This Row],[PLAZO DE EJECUCIÓN MESES ]]," 0 ")</f>
        <v>2700000</v>
      </c>
      <c r="BD83" s="1" t="s">
        <v>101</v>
      </c>
      <c r="BE83" s="12">
        <f>IF(Tabla2022[[#This Row],[ANTICIPOS]]="NO",0," - ")</f>
        <v>0</v>
      </c>
      <c r="BF83" s="1" t="s">
        <v>101</v>
      </c>
      <c r="BG83" s="1"/>
      <c r="BH83" s="1"/>
      <c r="BI83" s="1"/>
      <c r="BJ83" s="1"/>
      <c r="BK83" s="1"/>
      <c r="BL83" s="1"/>
      <c r="BM83" s="1"/>
      <c r="BN83" s="1"/>
      <c r="BO83" s="1"/>
      <c r="BP83" s="1"/>
      <c r="BQ83" s="1"/>
      <c r="BR83" s="1"/>
      <c r="BS83" s="1"/>
      <c r="BT83" s="1"/>
      <c r="BU83" s="1"/>
      <c r="BV83" s="1"/>
      <c r="BW83" s="1"/>
      <c r="BX83" s="1"/>
      <c r="BY83" s="1"/>
      <c r="BZ83" s="1">
        <f>Tabla2022[[#This Row],[DÍAS PRORROGA 1]]+Tabla2022[[#This Row],[DÍAS PRORROGA  2]]+Tabla2022[[#This Row],[DÍAS PRORROGA 3]]</f>
        <v>0</v>
      </c>
      <c r="CA83" s="12">
        <f>IF(Tabla2022[[#This Row],[ADICIÓN]]="NO",0,Tabla2022[[#This Row],[VALOR ADICIÓN 1]]+Tabla2022[[#This Row],[VALOR ADICIÓN 2]]+Tabla2022[[#This Row],[VALOR ADICIÓN 3]])</f>
        <v>0</v>
      </c>
      <c r="CB83" s="1"/>
      <c r="CC83" s="1"/>
      <c r="CD83" s="6">
        <f>IF(Tabla2022[[#This Row],[ADICIÓN]]="SI",Tabla2022[[#This Row],[PLAZO DE EJECUCIÓN DÍAS]]+Tabla2022[[#This Row],[DÍAS PRORROGA 1]]+Tabla2022[[#This Row],[DÍAS PRORROGA  2]]+Tabla2022[[#This Row],[DÍAS PRORROGA 3]],Tabla2022[[#This Row],[FECHA DE TERMINACIÓN INICIAL]])+Tabla2022[[#This Row],[TOTAL DÍAS SUSPENDIDOS]]</f>
        <v>44918</v>
      </c>
      <c r="CE83" s="12">
        <f>IF(Tabla2022[[#This Row],[ADICIÓN]]="SI",Tabla2022[[#This Row],[VALOR INICIAL DEL CONTRATO]]+Tabla2022[[#This Row],[VALOR ADICIONES ]],Tabla2022[[#This Row],[VALOR INICIAL DEL CONTRATO]])</f>
        <v>29700000</v>
      </c>
      <c r="CF83" s="8"/>
      <c r="CG83" s="8"/>
      <c r="CH83" s="5"/>
      <c r="CI83" s="29" t="s">
        <v>872</v>
      </c>
      <c r="CJ83" s="1">
        <v>57</v>
      </c>
      <c r="CK83" s="8" t="s">
        <v>118</v>
      </c>
      <c r="CL83" s="8" t="s">
        <v>119</v>
      </c>
      <c r="CM83" s="1">
        <v>1696</v>
      </c>
    </row>
    <row r="84" spans="1:91" ht="127.5" x14ac:dyDescent="0.45">
      <c r="A84" s="1">
        <v>2022</v>
      </c>
      <c r="B84" s="1">
        <v>83</v>
      </c>
      <c r="C84" s="1" t="s">
        <v>91</v>
      </c>
      <c r="D84" s="1" t="str">
        <f>IF(Tabla2022[[#This Row],[FECHA DE TERMINACIÓN FINAL]]=0,"PENDIENTE FECHA",IF(Tabla2022[[#This Row],[FECHA DE TERMINACIÓN FINAL]]&lt;15,"PRÓXIMO A VENCER",IF(Tabla2022[[#This Row],[FECHA DE TERMINACIÓN FINAL]]&gt;30,"VIGENTE",IF(Tabla2022[[#This Row],[FECHA DE TERMINACIÓN FINAL]]&lt;0,"VENCIDO"))))</f>
        <v>VIGENTE</v>
      </c>
      <c r="E84" s="1">
        <v>69061</v>
      </c>
      <c r="F84" s="1" t="s">
        <v>873</v>
      </c>
      <c r="G84" s="1" t="s">
        <v>874</v>
      </c>
      <c r="H84" s="5" t="s">
        <v>875</v>
      </c>
      <c r="I84" s="1" t="s">
        <v>123</v>
      </c>
      <c r="J84" s="1">
        <v>115</v>
      </c>
      <c r="K84" s="6">
        <v>44580</v>
      </c>
      <c r="L84" s="1">
        <v>169</v>
      </c>
      <c r="M84" s="7">
        <v>44586</v>
      </c>
      <c r="N84" s="8" t="s">
        <v>96</v>
      </c>
      <c r="O84" s="1" t="s">
        <v>97</v>
      </c>
      <c r="P84" s="1" t="s">
        <v>98</v>
      </c>
      <c r="Q84" s="1">
        <v>1</v>
      </c>
      <c r="R84" s="10" t="s">
        <v>876</v>
      </c>
      <c r="S84" s="10" t="s">
        <v>876</v>
      </c>
      <c r="T84" s="1" t="s">
        <v>101</v>
      </c>
      <c r="U84" s="1" t="s">
        <v>877</v>
      </c>
      <c r="V84" s="1" t="s">
        <v>103</v>
      </c>
      <c r="W84" s="8" t="s">
        <v>104</v>
      </c>
      <c r="X84" s="8" t="s">
        <v>105</v>
      </c>
      <c r="Y84" s="1" t="s">
        <v>106</v>
      </c>
      <c r="Z84" s="1" t="s">
        <v>878</v>
      </c>
      <c r="AA84" s="1" t="s">
        <v>114</v>
      </c>
      <c r="AB84" s="1" t="s">
        <v>108</v>
      </c>
      <c r="AC84" s="1">
        <v>1030591646</v>
      </c>
      <c r="AD84" s="1">
        <v>2</v>
      </c>
      <c r="AE84" s="1" t="str">
        <f>IF(Tabla2022[[#This Row],[CONTRATISTA CONJUNTO]]="NO"," - ")</f>
        <v xml:space="preserve"> - </v>
      </c>
      <c r="AF84" s="1" t="str">
        <f>IF(Tabla2022[[#This Row],[CONTRATISTA CONJUNTO]]="NO"," - ")</f>
        <v xml:space="preserve"> - </v>
      </c>
      <c r="AG84" s="1" t="str">
        <f>IF(Tabla2022[[#This Row],[CONTRATISTA CONJUNTO]]="NO"," - ")</f>
        <v xml:space="preserve"> - </v>
      </c>
      <c r="AH84" s="6">
        <v>33310</v>
      </c>
      <c r="AI84" s="8" t="s">
        <v>879</v>
      </c>
      <c r="AJ84" s="1">
        <v>3012642666</v>
      </c>
      <c r="AK84" s="1" t="s">
        <v>880</v>
      </c>
      <c r="AL84" s="1" t="s">
        <v>881</v>
      </c>
      <c r="AM84" s="1">
        <v>79727160</v>
      </c>
      <c r="AN84" s="1">
        <v>9</v>
      </c>
      <c r="AO84" s="1"/>
      <c r="AP84" s="1"/>
      <c r="AQ84" s="1" t="s">
        <v>113</v>
      </c>
      <c r="AR84" s="1" t="s">
        <v>114</v>
      </c>
      <c r="AS84" s="6">
        <v>44581</v>
      </c>
      <c r="AT84" s="1" t="s">
        <v>115</v>
      </c>
      <c r="AU84" s="6">
        <v>44584</v>
      </c>
      <c r="AV84" s="6">
        <v>44584</v>
      </c>
      <c r="AW84" s="12">
        <v>16200000</v>
      </c>
      <c r="AX84" s="13">
        <v>44586</v>
      </c>
      <c r="AY84" s="6">
        <v>44766</v>
      </c>
      <c r="AZ84" s="14">
        <v>44858.999305555553</v>
      </c>
      <c r="BA84" s="1">
        <f>Tabla2022[[#This Row],[FECHA DE TERMINACIÓN INICIAL]]-Tabla2022[[#This Row],[FECHA ACTA DE INICIO]]</f>
        <v>180</v>
      </c>
      <c r="BB84" s="1">
        <f t="shared" si="1"/>
        <v>6</v>
      </c>
      <c r="BC84" s="12">
        <f>IF(Tabla2022[[#This Row],[PLAZO DE EJECUCIÓN MESES ]]&gt;0,Tabla2022[[#This Row],[VALOR INICIAL DEL CONTRATO]]/Tabla2022[[#This Row],[PLAZO DE EJECUCIÓN MESES ]]," 0 ")</f>
        <v>2700000</v>
      </c>
      <c r="BD84" s="1" t="s">
        <v>101</v>
      </c>
      <c r="BE84" s="12">
        <f>IF(Tabla2022[[#This Row],[ANTICIPOS]]="NO",0," - ")</f>
        <v>0</v>
      </c>
      <c r="BF84" s="1" t="s">
        <v>114</v>
      </c>
      <c r="BG84" s="1" t="s">
        <v>882</v>
      </c>
      <c r="BH84" s="1">
        <v>8100000</v>
      </c>
      <c r="BI84" s="1">
        <v>90</v>
      </c>
      <c r="BJ84" s="1">
        <v>669</v>
      </c>
      <c r="BK84" s="6">
        <v>44695</v>
      </c>
      <c r="BL84" s="1">
        <v>732</v>
      </c>
      <c r="BM84" s="6">
        <v>44722</v>
      </c>
      <c r="BN84" s="1"/>
      <c r="BO84" s="1"/>
      <c r="BP84" s="1"/>
      <c r="BQ84" s="1"/>
      <c r="BR84" s="1"/>
      <c r="BS84" s="1"/>
      <c r="BT84" s="1"/>
      <c r="BU84" s="1"/>
      <c r="BV84" s="1"/>
      <c r="BW84" s="1"/>
      <c r="BX84" s="1"/>
      <c r="BY84" s="1"/>
      <c r="BZ84" s="1">
        <f>Tabla2022[[#This Row],[DÍAS PRORROGA 1]]+Tabla2022[[#This Row],[DÍAS PRORROGA  2]]+Tabla2022[[#This Row],[DÍAS PRORROGA 3]]</f>
        <v>90</v>
      </c>
      <c r="CA84" s="12">
        <f>IF(Tabla2022[[#This Row],[ADICIÓN]]="NO",0,Tabla2022[[#This Row],[VALOR ADICIÓN 1]]+Tabla2022[[#This Row],[VALOR ADICIÓN 2]]+Tabla2022[[#This Row],[VALOR ADICIÓN 3]])</f>
        <v>8100000</v>
      </c>
      <c r="CB84" s="1"/>
      <c r="CC84" s="1"/>
      <c r="CD84" s="6">
        <v>44858</v>
      </c>
      <c r="CE84" s="12">
        <f>IF(Tabla2022[[#This Row],[ADICIÓN]]="SI",Tabla2022[[#This Row],[VALOR INICIAL DEL CONTRATO]]+Tabla2022[[#This Row],[VALOR ADICIONES ]],Tabla2022[[#This Row],[VALOR INICIAL DEL CONTRATO]])</f>
        <v>24300000</v>
      </c>
      <c r="CF84" s="8"/>
      <c r="CG84" s="8"/>
      <c r="CH84" s="5"/>
      <c r="CI84" s="5" t="s">
        <v>601</v>
      </c>
      <c r="CJ84" s="1">
        <v>57</v>
      </c>
      <c r="CK84" s="8" t="s">
        <v>118</v>
      </c>
      <c r="CL84" s="8" t="s">
        <v>119</v>
      </c>
      <c r="CM84" s="1">
        <v>1696</v>
      </c>
    </row>
    <row r="85" spans="1:91" ht="51" x14ac:dyDescent="0.45">
      <c r="A85" s="1">
        <v>2022</v>
      </c>
      <c r="B85" s="1">
        <v>84</v>
      </c>
      <c r="C85" s="1" t="s">
        <v>91</v>
      </c>
      <c r="D85" s="1" t="str">
        <f>IF(Tabla2022[[#This Row],[FECHA DE TERMINACIÓN FINAL]]=0,"PENDIENTE FECHA",IF(Tabla2022[[#This Row],[FECHA DE TERMINACIÓN FINAL]]&lt;15,"PRÓXIMO A VENCER",IF(Tabla2022[[#This Row],[FECHA DE TERMINACIÓN FINAL]]&gt;30,"VIGENTE",IF(Tabla2022[[#This Row],[FECHA DE TERMINACIÓN FINAL]]&lt;0,"VENCIDO"))))</f>
        <v>VIGENTE</v>
      </c>
      <c r="E85" s="1">
        <v>69368</v>
      </c>
      <c r="F85" s="1" t="s">
        <v>883</v>
      </c>
      <c r="G85" s="1" t="s">
        <v>884</v>
      </c>
      <c r="H85" s="5" t="s">
        <v>885</v>
      </c>
      <c r="I85" s="1" t="s">
        <v>859</v>
      </c>
      <c r="J85" s="1">
        <v>162</v>
      </c>
      <c r="K85" s="6">
        <v>44582</v>
      </c>
      <c r="L85" s="1">
        <v>89</v>
      </c>
      <c r="M85" s="7">
        <v>44585</v>
      </c>
      <c r="N85" s="8" t="s">
        <v>228</v>
      </c>
      <c r="O85" s="1" t="s">
        <v>97</v>
      </c>
      <c r="P85" s="1" t="s">
        <v>98</v>
      </c>
      <c r="Q85" s="1">
        <v>1</v>
      </c>
      <c r="R85" s="10" t="s">
        <v>886</v>
      </c>
      <c r="S85" s="10" t="s">
        <v>886</v>
      </c>
      <c r="T85" s="1" t="s">
        <v>101</v>
      </c>
      <c r="U85" s="1" t="s">
        <v>887</v>
      </c>
      <c r="V85" s="1" t="s">
        <v>103</v>
      </c>
      <c r="W85" s="8" t="s">
        <v>104</v>
      </c>
      <c r="X85" s="8" t="s">
        <v>105</v>
      </c>
      <c r="Y85" s="1" t="s">
        <v>127</v>
      </c>
      <c r="Z85" s="1" t="s">
        <v>180</v>
      </c>
      <c r="AA85" s="1" t="s">
        <v>101</v>
      </c>
      <c r="AB85" s="1" t="s">
        <v>108</v>
      </c>
      <c r="AC85" s="1">
        <v>1032408884</v>
      </c>
      <c r="AD85" s="1">
        <v>4</v>
      </c>
      <c r="AE85" s="1" t="str">
        <f>IF(Tabla2022[[#This Row],[CONTRATISTA CONJUNTO]]="NO"," - ")</f>
        <v xml:space="preserve"> - </v>
      </c>
      <c r="AF85" s="1" t="str">
        <f>IF(Tabla2022[[#This Row],[CONTRATISTA CONJUNTO]]="NO"," - ")</f>
        <v xml:space="preserve"> - </v>
      </c>
      <c r="AG85" s="1" t="str">
        <f>IF(Tabla2022[[#This Row],[CONTRATISTA CONJUNTO]]="NO"," - ")</f>
        <v xml:space="preserve"> - </v>
      </c>
      <c r="AH85" s="6">
        <v>32161</v>
      </c>
      <c r="AI85" s="8" t="s">
        <v>888</v>
      </c>
      <c r="AJ85" s="1">
        <v>3212263946</v>
      </c>
      <c r="AK85" s="1" t="s">
        <v>889</v>
      </c>
      <c r="AL85" s="1" t="s">
        <v>230</v>
      </c>
      <c r="AM85" s="1">
        <v>1016062253</v>
      </c>
      <c r="AN85" s="1">
        <v>1</v>
      </c>
      <c r="AO85" s="1"/>
      <c r="AP85" s="1"/>
      <c r="AQ85" s="1" t="s">
        <v>113</v>
      </c>
      <c r="AR85" s="1" t="s">
        <v>114</v>
      </c>
      <c r="AS85" s="6">
        <v>44582</v>
      </c>
      <c r="AT85" s="1" t="s">
        <v>115</v>
      </c>
      <c r="AU85" s="6">
        <v>44584</v>
      </c>
      <c r="AV85" s="6">
        <v>44584</v>
      </c>
      <c r="AW85" s="12">
        <v>50600000</v>
      </c>
      <c r="AX85" s="13">
        <v>44586</v>
      </c>
      <c r="AY85" s="6">
        <v>44919</v>
      </c>
      <c r="AZ85" s="14">
        <v>44919.999305555553</v>
      </c>
      <c r="BA85" s="1">
        <f>Tabla2022[[#This Row],[FECHA DE TERMINACIÓN INICIAL]]-Tabla2022[[#This Row],[FECHA ACTA DE INICIO]]</f>
        <v>333</v>
      </c>
      <c r="BB85" s="1">
        <f t="shared" si="1"/>
        <v>11</v>
      </c>
      <c r="BC85" s="12">
        <f>IF(Tabla2022[[#This Row],[PLAZO DE EJECUCIÓN MESES ]]&gt;0,Tabla2022[[#This Row],[VALOR INICIAL DEL CONTRATO]]/Tabla2022[[#This Row],[PLAZO DE EJECUCIÓN MESES ]]," 0 ")</f>
        <v>4600000</v>
      </c>
      <c r="BD85" s="1" t="s">
        <v>101</v>
      </c>
      <c r="BE85" s="12">
        <f>IF(Tabla2022[[#This Row],[ANTICIPOS]]="NO",0," - ")</f>
        <v>0</v>
      </c>
      <c r="BF85" s="1" t="s">
        <v>101</v>
      </c>
      <c r="BG85" s="1"/>
      <c r="BH85" s="1"/>
      <c r="BI85" s="1"/>
      <c r="BJ85" s="1"/>
      <c r="BK85" s="1"/>
      <c r="BL85" s="1"/>
      <c r="BM85" s="1"/>
      <c r="BN85" s="1"/>
      <c r="BO85" s="1"/>
      <c r="BP85" s="1"/>
      <c r="BQ85" s="1"/>
      <c r="BR85" s="1"/>
      <c r="BS85" s="1"/>
      <c r="BT85" s="1"/>
      <c r="BU85" s="1"/>
      <c r="BV85" s="1"/>
      <c r="BW85" s="1"/>
      <c r="BX85" s="1"/>
      <c r="BY85" s="1"/>
      <c r="BZ85" s="1">
        <f>Tabla2022[[#This Row],[DÍAS PRORROGA 1]]+Tabla2022[[#This Row],[DÍAS PRORROGA  2]]+Tabla2022[[#This Row],[DÍAS PRORROGA 3]]</f>
        <v>0</v>
      </c>
      <c r="CA85" s="12">
        <f>IF(Tabla2022[[#This Row],[ADICIÓN]]="NO",0,Tabla2022[[#This Row],[VALOR ADICIÓN 1]]+Tabla2022[[#This Row],[VALOR ADICIÓN 2]]+Tabla2022[[#This Row],[VALOR ADICIÓN 3]])</f>
        <v>0</v>
      </c>
      <c r="CB85" s="1"/>
      <c r="CC85" s="1"/>
      <c r="CD85" s="6">
        <f>IF(Tabla2022[[#This Row],[ADICIÓN]]="SI",Tabla2022[[#This Row],[PLAZO DE EJECUCIÓN DÍAS]]+Tabla2022[[#This Row],[DÍAS PRORROGA 1]]+Tabla2022[[#This Row],[DÍAS PRORROGA  2]]+Tabla2022[[#This Row],[DÍAS PRORROGA 3]],Tabla2022[[#This Row],[FECHA DE TERMINACIÓN INICIAL]])+Tabla2022[[#This Row],[TOTAL DÍAS SUSPENDIDOS]]</f>
        <v>44919</v>
      </c>
      <c r="CE85" s="12">
        <f>IF(Tabla2022[[#This Row],[ADICIÓN]]="SI",Tabla2022[[#This Row],[VALOR INICIAL DEL CONTRATO]]+Tabla2022[[#This Row],[VALOR ADICIONES ]],Tabla2022[[#This Row],[VALOR INICIAL DEL CONTRATO]])</f>
        <v>50600000</v>
      </c>
      <c r="CF85" s="8"/>
      <c r="CG85" s="8"/>
      <c r="CH85" s="5"/>
      <c r="CI85" s="5" t="s">
        <v>890</v>
      </c>
      <c r="CJ85" s="1">
        <v>20</v>
      </c>
      <c r="CK85" s="2" t="s">
        <v>234</v>
      </c>
      <c r="CL85" s="8" t="s">
        <v>235</v>
      </c>
      <c r="CM85" s="1">
        <v>1590</v>
      </c>
    </row>
    <row r="86" spans="1:91" ht="51" x14ac:dyDescent="0.45">
      <c r="A86" s="1">
        <v>2022</v>
      </c>
      <c r="B86" s="1">
        <v>85</v>
      </c>
      <c r="C86" s="1" t="s">
        <v>185</v>
      </c>
      <c r="D86" s="1" t="s">
        <v>186</v>
      </c>
      <c r="E86" s="1">
        <v>66809</v>
      </c>
      <c r="F86" s="1" t="s">
        <v>891</v>
      </c>
      <c r="G86" s="1" t="s">
        <v>892</v>
      </c>
      <c r="H86" s="5" t="s">
        <v>893</v>
      </c>
      <c r="I86" s="1" t="s">
        <v>123</v>
      </c>
      <c r="J86" s="1">
        <v>129</v>
      </c>
      <c r="K86" s="6">
        <v>44581</v>
      </c>
      <c r="L86" s="1">
        <v>180</v>
      </c>
      <c r="M86" s="7">
        <v>44587</v>
      </c>
      <c r="N86" s="8" t="s">
        <v>402</v>
      </c>
      <c r="O86" s="1" t="s">
        <v>97</v>
      </c>
      <c r="P86" s="1" t="s">
        <v>98</v>
      </c>
      <c r="Q86" s="1">
        <v>1</v>
      </c>
      <c r="R86" s="9" t="s">
        <v>810</v>
      </c>
      <c r="S86" s="10" t="s">
        <v>810</v>
      </c>
      <c r="T86" s="1" t="s">
        <v>101</v>
      </c>
      <c r="U86" s="1" t="s">
        <v>894</v>
      </c>
      <c r="V86" s="1" t="s">
        <v>103</v>
      </c>
      <c r="W86" s="8" t="s">
        <v>104</v>
      </c>
      <c r="X86" s="8" t="s">
        <v>105</v>
      </c>
      <c r="Y86" s="1" t="s">
        <v>127</v>
      </c>
      <c r="Z86" s="1" t="s">
        <v>405</v>
      </c>
      <c r="AA86" s="1" t="s">
        <v>114</v>
      </c>
      <c r="AB86" s="1" t="s">
        <v>108</v>
      </c>
      <c r="AC86" s="1">
        <v>1007297824</v>
      </c>
      <c r="AD86" s="1">
        <v>3</v>
      </c>
      <c r="AE86" s="1" t="str">
        <f>IF(Tabla2022[[#This Row],[CONTRATISTA CONJUNTO]]="NO"," - ")</f>
        <v xml:space="preserve"> - </v>
      </c>
      <c r="AF86" s="1" t="str">
        <f>IF(Tabla2022[[#This Row],[CONTRATISTA CONJUNTO]]="NO"," - ")</f>
        <v xml:space="preserve"> - </v>
      </c>
      <c r="AG86" s="1" t="str">
        <f>IF(Tabla2022[[#This Row],[CONTRATISTA CONJUNTO]]="NO"," - ")</f>
        <v xml:space="preserve"> - </v>
      </c>
      <c r="AH86" s="6">
        <v>37144</v>
      </c>
      <c r="AI86" s="8" t="s">
        <v>895</v>
      </c>
      <c r="AJ86" s="1">
        <v>3103312927</v>
      </c>
      <c r="AK86" s="1" t="s">
        <v>896</v>
      </c>
      <c r="AL86" s="1" t="s">
        <v>813</v>
      </c>
      <c r="AM86" s="1">
        <v>52215660</v>
      </c>
      <c r="AN86" s="1">
        <v>4</v>
      </c>
      <c r="AO86" s="1"/>
      <c r="AP86" s="1"/>
      <c r="AQ86" s="1" t="s">
        <v>113</v>
      </c>
      <c r="AR86" s="1" t="s">
        <v>114</v>
      </c>
      <c r="AS86" s="6">
        <v>44580</v>
      </c>
      <c r="AT86" s="1" t="s">
        <v>344</v>
      </c>
      <c r="AU86" s="6">
        <v>44585</v>
      </c>
      <c r="AV86" s="6">
        <v>44586</v>
      </c>
      <c r="AW86" s="12">
        <v>20350000</v>
      </c>
      <c r="AX86" s="13">
        <v>44587</v>
      </c>
      <c r="AY86" s="6">
        <v>44920</v>
      </c>
      <c r="AZ86" s="14">
        <v>44920.999305555553</v>
      </c>
      <c r="BA86" s="1">
        <f>Tabla2022[[#This Row],[FECHA DE TERMINACIÓN INICIAL]]-Tabla2022[[#This Row],[FECHA ACTA DE INICIO]]</f>
        <v>333</v>
      </c>
      <c r="BB86" s="1">
        <f t="shared" si="1"/>
        <v>11</v>
      </c>
      <c r="BC86" s="12">
        <f>IF(Tabla2022[[#This Row],[PLAZO DE EJECUCIÓN MESES ]]&gt;0,Tabla2022[[#This Row],[VALOR INICIAL DEL CONTRATO]]/Tabla2022[[#This Row],[PLAZO DE EJECUCIÓN MESES ]]," 0 ")</f>
        <v>1850000</v>
      </c>
      <c r="BD86" s="1" t="s">
        <v>101</v>
      </c>
      <c r="BE86" s="12">
        <f>IF(Tabla2022[[#This Row],[ANTICIPOS]]="NO",0," - ")</f>
        <v>0</v>
      </c>
      <c r="BF86" s="1" t="s">
        <v>101</v>
      </c>
      <c r="BG86" s="1"/>
      <c r="BH86" s="1"/>
      <c r="BI86" s="1"/>
      <c r="BJ86" s="1"/>
      <c r="BK86" s="1"/>
      <c r="BL86" s="1"/>
      <c r="BM86" s="1"/>
      <c r="BN86" s="1"/>
      <c r="BO86" s="1"/>
      <c r="BP86" s="1"/>
      <c r="BQ86" s="1"/>
      <c r="BR86" s="1"/>
      <c r="BS86" s="1"/>
      <c r="BT86" s="1"/>
      <c r="BU86" s="1"/>
      <c r="BV86" s="1"/>
      <c r="BW86" s="1"/>
      <c r="BX86" s="1"/>
      <c r="BY86" s="1"/>
      <c r="BZ86" s="1">
        <f>Tabla2022[[#This Row],[DÍAS PRORROGA 1]]+Tabla2022[[#This Row],[DÍAS PRORROGA  2]]+Tabla2022[[#This Row],[DÍAS PRORROGA 3]]</f>
        <v>0</v>
      </c>
      <c r="CA86" s="12">
        <f>IF(Tabla2022[[#This Row],[ADICIÓN]]="NO",0,Tabla2022[[#This Row],[VALOR ADICIÓN 1]]+Tabla2022[[#This Row],[VALOR ADICIÓN 2]]+Tabla2022[[#This Row],[VALOR ADICIÓN 3]])</f>
        <v>0</v>
      </c>
      <c r="CB86" s="1"/>
      <c r="CC86" s="1"/>
      <c r="CD86" s="6">
        <v>44759</v>
      </c>
      <c r="CE86" s="12">
        <f>IF(Tabla2022[[#This Row],[ADICIÓN]]="SI",Tabla2022[[#This Row],[VALOR INICIAL DEL CONTRATO]]+Tabla2022[[#This Row],[VALOR ADICIONES ]],Tabla2022[[#This Row],[VALOR INICIAL DEL CONTRATO]])</f>
        <v>20350000</v>
      </c>
      <c r="CF86" s="8"/>
      <c r="CG86" s="8"/>
      <c r="CH86" s="5"/>
      <c r="CI86" s="5" t="s">
        <v>897</v>
      </c>
      <c r="CJ86" s="1">
        <v>54</v>
      </c>
      <c r="CK86" s="8" t="s">
        <v>410</v>
      </c>
      <c r="CL86" s="8" t="s">
        <v>411</v>
      </c>
      <c r="CM86" s="1">
        <v>1692</v>
      </c>
    </row>
    <row r="87" spans="1:91" ht="76.5" x14ac:dyDescent="0.45">
      <c r="A87" s="1">
        <v>2022</v>
      </c>
      <c r="B87" s="1">
        <v>86</v>
      </c>
      <c r="C87" s="1" t="s">
        <v>91</v>
      </c>
      <c r="D87" s="1" t="str">
        <f>IF(Tabla2022[[#This Row],[FECHA DE TERMINACIÓN FINAL]]=0,"PENDIENTE FECHA",IF(Tabla2022[[#This Row],[FECHA DE TERMINACIÓN FINAL]]&lt;15,"PRÓXIMO A VENCER",IF(Tabla2022[[#This Row],[FECHA DE TERMINACIÓN FINAL]]&gt;30,"VIGENTE",IF(Tabla2022[[#This Row],[FECHA DE TERMINACIÓN FINAL]]&lt;0,"VENCIDO"))))</f>
        <v>VIGENTE</v>
      </c>
      <c r="E87" s="1">
        <v>68463</v>
      </c>
      <c r="F87" s="1" t="s">
        <v>898</v>
      </c>
      <c r="G87" s="1" t="s">
        <v>899</v>
      </c>
      <c r="H87" s="5" t="s">
        <v>900</v>
      </c>
      <c r="I87" s="1" t="s">
        <v>200</v>
      </c>
      <c r="J87" s="1">
        <v>103</v>
      </c>
      <c r="K87" s="6">
        <v>44580</v>
      </c>
      <c r="L87" s="1">
        <v>293</v>
      </c>
      <c r="M87" s="7">
        <v>44595</v>
      </c>
      <c r="N87" s="8" t="s">
        <v>96</v>
      </c>
      <c r="O87" s="1" t="s">
        <v>97</v>
      </c>
      <c r="P87" s="1" t="s">
        <v>98</v>
      </c>
      <c r="Q87" s="1">
        <v>1</v>
      </c>
      <c r="R87" s="9" t="s">
        <v>901</v>
      </c>
      <c r="S87" s="10" t="s">
        <v>902</v>
      </c>
      <c r="T87" s="1" t="s">
        <v>101</v>
      </c>
      <c r="U87" s="1" t="s">
        <v>600</v>
      </c>
      <c r="V87" s="1" t="s">
        <v>103</v>
      </c>
      <c r="W87" s="8" t="s">
        <v>104</v>
      </c>
      <c r="X87" s="8" t="s">
        <v>105</v>
      </c>
      <c r="Y87" s="1" t="s">
        <v>127</v>
      </c>
      <c r="Z87" s="1" t="s">
        <v>597</v>
      </c>
      <c r="AA87" s="1" t="s">
        <v>114</v>
      </c>
      <c r="AB87" s="1" t="s">
        <v>108</v>
      </c>
      <c r="AC87" s="1">
        <v>1012413960</v>
      </c>
      <c r="AD87" s="1">
        <v>3</v>
      </c>
      <c r="AE87" s="1" t="str">
        <f>IF(Tabla2022[[#This Row],[CONTRATISTA CONJUNTO]]="NO"," - ")</f>
        <v xml:space="preserve"> - </v>
      </c>
      <c r="AF87" s="1" t="str">
        <f>IF(Tabla2022[[#This Row],[CONTRATISTA CONJUNTO]]="NO"," - ")</f>
        <v xml:space="preserve"> - </v>
      </c>
      <c r="AG87" s="1" t="str">
        <f>IF(Tabla2022[[#This Row],[CONTRATISTA CONJUNTO]]="NO"," - ")</f>
        <v xml:space="preserve"> - </v>
      </c>
      <c r="AH87" s="6">
        <v>34212</v>
      </c>
      <c r="AI87" s="8" t="s">
        <v>903</v>
      </c>
      <c r="AJ87" s="1">
        <v>3133853604</v>
      </c>
      <c r="AK87" s="1" t="s">
        <v>904</v>
      </c>
      <c r="AL87" s="1" t="s">
        <v>161</v>
      </c>
      <c r="AM87" s="1">
        <v>79625519</v>
      </c>
      <c r="AN87" s="1">
        <v>0</v>
      </c>
      <c r="AO87" s="1"/>
      <c r="AP87" s="1"/>
      <c r="AQ87" s="1" t="s">
        <v>113</v>
      </c>
      <c r="AR87" s="1" t="s">
        <v>114</v>
      </c>
      <c r="AS87" s="6">
        <v>44580</v>
      </c>
      <c r="AT87" s="1" t="s">
        <v>115</v>
      </c>
      <c r="AU87" s="6">
        <v>44585</v>
      </c>
      <c r="AV87" s="6">
        <v>44585</v>
      </c>
      <c r="AW87" s="12">
        <v>55000000</v>
      </c>
      <c r="AX87" s="13">
        <v>44595</v>
      </c>
      <c r="AY87" s="6">
        <v>44928</v>
      </c>
      <c r="AZ87" s="14">
        <v>44928.999305555553</v>
      </c>
      <c r="BA87" s="1">
        <f>Tabla2022[[#This Row],[FECHA DE TERMINACIÓN INICIAL]]-Tabla2022[[#This Row],[FECHA ACTA DE INICIO]]</f>
        <v>333</v>
      </c>
      <c r="BB87" s="1">
        <f t="shared" si="1"/>
        <v>11</v>
      </c>
      <c r="BC87" s="12">
        <f>IF(Tabla2022[[#This Row],[PLAZO DE EJECUCIÓN MESES ]]&gt;0,Tabla2022[[#This Row],[VALOR INICIAL DEL CONTRATO]]/Tabla2022[[#This Row],[PLAZO DE EJECUCIÓN MESES ]]," 0 ")</f>
        <v>5000000</v>
      </c>
      <c r="BD87" s="1" t="s">
        <v>101</v>
      </c>
      <c r="BE87" s="12">
        <f>IF(Tabla2022[[#This Row],[ANTICIPOS]]="NO",0," - ")</f>
        <v>0</v>
      </c>
      <c r="BF87" s="1" t="s">
        <v>101</v>
      </c>
      <c r="BG87" s="1"/>
      <c r="BH87" s="1"/>
      <c r="BI87" s="1"/>
      <c r="BJ87" s="1"/>
      <c r="BK87" s="1"/>
      <c r="BL87" s="1"/>
      <c r="BM87" s="1"/>
      <c r="BN87" s="1"/>
      <c r="BO87" s="1"/>
      <c r="BP87" s="1"/>
      <c r="BQ87" s="1"/>
      <c r="BR87" s="1"/>
      <c r="BS87" s="1"/>
      <c r="BT87" s="1"/>
      <c r="BU87" s="1"/>
      <c r="BV87" s="1"/>
      <c r="BW87" s="1"/>
      <c r="BX87" s="1"/>
      <c r="BY87" s="1"/>
      <c r="BZ87" s="1">
        <f>Tabla2022[[#This Row],[DÍAS PRORROGA 1]]+Tabla2022[[#This Row],[DÍAS PRORROGA  2]]+Tabla2022[[#This Row],[DÍAS PRORROGA 3]]</f>
        <v>0</v>
      </c>
      <c r="CA87" s="12">
        <f>IF(Tabla2022[[#This Row],[ADICIÓN]]="NO",0,Tabla2022[[#This Row],[VALOR ADICIÓN 1]]+Tabla2022[[#This Row],[VALOR ADICIÓN 2]]+Tabla2022[[#This Row],[VALOR ADICIÓN 3]])</f>
        <v>0</v>
      </c>
      <c r="CB87" s="1"/>
      <c r="CC87" s="1"/>
      <c r="CD87" s="6">
        <f>IF(Tabla2022[[#This Row],[ADICIÓN]]="SI",Tabla2022[[#This Row],[PLAZO DE EJECUCIÓN DÍAS]]+Tabla2022[[#This Row],[DÍAS PRORROGA 1]]+Tabla2022[[#This Row],[DÍAS PRORROGA  2]]+Tabla2022[[#This Row],[DÍAS PRORROGA 3]],Tabla2022[[#This Row],[FECHA DE TERMINACIÓN INICIAL]])+Tabla2022[[#This Row],[TOTAL DÍAS SUSPENDIDOS]]</f>
        <v>44928</v>
      </c>
      <c r="CE87" s="12">
        <f>IF(Tabla2022[[#This Row],[ADICIÓN]]="SI",Tabla2022[[#This Row],[VALOR INICIAL DEL CONTRATO]]+Tabla2022[[#This Row],[VALOR ADICIONES ]],Tabla2022[[#This Row],[VALOR INICIAL DEL CONTRATO]])</f>
        <v>55000000</v>
      </c>
      <c r="CF87" s="8"/>
      <c r="CG87" s="8"/>
      <c r="CH87" s="5"/>
      <c r="CI87" s="5" t="s">
        <v>905</v>
      </c>
      <c r="CJ87" s="1">
        <v>57</v>
      </c>
      <c r="CK87" s="8" t="s">
        <v>118</v>
      </c>
      <c r="CL87" s="8" t="s">
        <v>119</v>
      </c>
      <c r="CM87" s="1">
        <v>1696</v>
      </c>
    </row>
    <row r="88" spans="1:91" ht="51" x14ac:dyDescent="0.45">
      <c r="A88" s="1">
        <v>2022</v>
      </c>
      <c r="B88" s="1">
        <v>87</v>
      </c>
      <c r="C88" s="1" t="s">
        <v>91</v>
      </c>
      <c r="D88" s="1" t="str">
        <f>IF(Tabla2022[[#This Row],[FECHA DE TERMINACIÓN FINAL]]=0,"PENDIENTE FECHA",IF(Tabla2022[[#This Row],[FECHA DE TERMINACIÓN FINAL]]&lt;15,"PRÓXIMO A VENCER",IF(Tabla2022[[#This Row],[FECHA DE TERMINACIÓN FINAL]]&gt;30,"VIGENTE",IF(Tabla2022[[#This Row],[FECHA DE TERMINACIÓN FINAL]]&lt;0,"VENCIDO"))))</f>
        <v>VIGENTE</v>
      </c>
      <c r="E88" s="1">
        <v>68638</v>
      </c>
      <c r="F88" s="1" t="s">
        <v>906</v>
      </c>
      <c r="G88" s="1" t="s">
        <v>907</v>
      </c>
      <c r="H88" s="5" t="s">
        <v>908</v>
      </c>
      <c r="I88" s="1" t="s">
        <v>176</v>
      </c>
      <c r="J88" s="1">
        <v>110</v>
      </c>
      <c r="K88" s="6">
        <v>44580</v>
      </c>
      <c r="L88" s="1">
        <v>178</v>
      </c>
      <c r="M88" s="7">
        <v>44586</v>
      </c>
      <c r="N88" s="8" t="s">
        <v>96</v>
      </c>
      <c r="O88" s="1" t="s">
        <v>97</v>
      </c>
      <c r="P88" s="1" t="s">
        <v>98</v>
      </c>
      <c r="Q88" s="1">
        <v>1</v>
      </c>
      <c r="R88" s="1" t="s">
        <v>278</v>
      </c>
      <c r="S88" s="10" t="s">
        <v>909</v>
      </c>
      <c r="T88" s="1" t="s">
        <v>101</v>
      </c>
      <c r="U88" s="1" t="s">
        <v>910</v>
      </c>
      <c r="V88" s="1" t="s">
        <v>103</v>
      </c>
      <c r="W88" s="8" t="s">
        <v>104</v>
      </c>
      <c r="X88" s="8" t="s">
        <v>105</v>
      </c>
      <c r="Y88" s="1" t="s">
        <v>127</v>
      </c>
      <c r="Z88" s="1" t="s">
        <v>180</v>
      </c>
      <c r="AA88" s="1" t="s">
        <v>101</v>
      </c>
      <c r="AB88" s="1" t="s">
        <v>108</v>
      </c>
      <c r="AC88" s="1">
        <v>1010220400</v>
      </c>
      <c r="AD88" s="1">
        <v>4</v>
      </c>
      <c r="AE88" s="1" t="str">
        <f>IF(Tabla2022[[#This Row],[CONTRATISTA CONJUNTO]]="NO"," - ")</f>
        <v xml:space="preserve"> - </v>
      </c>
      <c r="AF88" s="1" t="str">
        <f>IF(Tabla2022[[#This Row],[CONTRATISTA CONJUNTO]]="NO"," - ")</f>
        <v xml:space="preserve"> - </v>
      </c>
      <c r="AG88" s="1" t="str">
        <f>IF(Tabla2022[[#This Row],[CONTRATISTA CONJUNTO]]="NO"," - ")</f>
        <v xml:space="preserve"> - </v>
      </c>
      <c r="AH88" s="6">
        <v>34755</v>
      </c>
      <c r="AI88" s="8" t="s">
        <v>911</v>
      </c>
      <c r="AJ88" s="1">
        <v>3152116832</v>
      </c>
      <c r="AK88" s="1" t="s">
        <v>912</v>
      </c>
      <c r="AL88" s="1" t="s">
        <v>179</v>
      </c>
      <c r="AM88" s="1">
        <v>1016101268</v>
      </c>
      <c r="AN88" s="1">
        <v>1</v>
      </c>
      <c r="AO88" s="1"/>
      <c r="AP88" s="1"/>
      <c r="AQ88" s="1" t="s">
        <v>113</v>
      </c>
      <c r="AR88" s="1" t="s">
        <v>114</v>
      </c>
      <c r="AS88" s="6">
        <v>44582</v>
      </c>
      <c r="AT88" s="1" t="s">
        <v>344</v>
      </c>
      <c r="AU88" s="6">
        <v>44585</v>
      </c>
      <c r="AV88" s="6">
        <v>44586</v>
      </c>
      <c r="AW88" s="12">
        <v>62700000</v>
      </c>
      <c r="AX88" s="13">
        <v>44587</v>
      </c>
      <c r="AY88" s="6">
        <v>44920</v>
      </c>
      <c r="AZ88" s="14">
        <v>44920.999305555553</v>
      </c>
      <c r="BA88" s="1">
        <f>Tabla2022[[#This Row],[FECHA DE TERMINACIÓN INICIAL]]-Tabla2022[[#This Row],[FECHA ACTA DE INICIO]]</f>
        <v>333</v>
      </c>
      <c r="BB88" s="1">
        <f t="shared" si="1"/>
        <v>11</v>
      </c>
      <c r="BC88" s="12">
        <f>IF(Tabla2022[[#This Row],[PLAZO DE EJECUCIÓN MESES ]]&gt;0,Tabla2022[[#This Row],[VALOR INICIAL DEL CONTRATO]]/Tabla2022[[#This Row],[PLAZO DE EJECUCIÓN MESES ]]," 0 ")</f>
        <v>5700000</v>
      </c>
      <c r="BD88" s="1" t="s">
        <v>101</v>
      </c>
      <c r="BE88" s="12">
        <f>IF(Tabla2022[[#This Row],[ANTICIPOS]]="NO",0," - ")</f>
        <v>0</v>
      </c>
      <c r="BF88" s="1" t="s">
        <v>101</v>
      </c>
      <c r="BG88" s="1"/>
      <c r="BH88" s="1"/>
      <c r="BI88" s="1"/>
      <c r="BJ88" s="1"/>
      <c r="BK88" s="1"/>
      <c r="BL88" s="1"/>
      <c r="BM88" s="1"/>
      <c r="BN88" s="1"/>
      <c r="BO88" s="1"/>
      <c r="BP88" s="1"/>
      <c r="BQ88" s="1"/>
      <c r="BR88" s="1"/>
      <c r="BS88" s="1"/>
      <c r="BT88" s="1"/>
      <c r="BU88" s="1"/>
      <c r="BV88" s="1"/>
      <c r="BW88" s="1"/>
      <c r="BX88" s="1"/>
      <c r="BY88" s="1"/>
      <c r="BZ88" s="1">
        <f>Tabla2022[[#This Row],[DÍAS PRORROGA 1]]+Tabla2022[[#This Row],[DÍAS PRORROGA  2]]+Tabla2022[[#This Row],[DÍAS PRORROGA 3]]</f>
        <v>0</v>
      </c>
      <c r="CA88" s="12">
        <f>IF(Tabla2022[[#This Row],[ADICIÓN]]="NO",0,Tabla2022[[#This Row],[VALOR ADICIÓN 1]]+Tabla2022[[#This Row],[VALOR ADICIÓN 2]]+Tabla2022[[#This Row],[VALOR ADICIÓN 3]])</f>
        <v>0</v>
      </c>
      <c r="CB88" s="1"/>
      <c r="CC88" s="1"/>
      <c r="CD88" s="6">
        <f>IF(Tabla2022[[#This Row],[ADICIÓN]]="SI",Tabla2022[[#This Row],[PLAZO DE EJECUCIÓN DÍAS]]+Tabla2022[[#This Row],[DÍAS PRORROGA 1]]+Tabla2022[[#This Row],[DÍAS PRORROGA  2]]+Tabla2022[[#This Row],[DÍAS PRORROGA 3]],Tabla2022[[#This Row],[FECHA DE TERMINACIÓN INICIAL]])+Tabla2022[[#This Row],[TOTAL DÍAS SUSPENDIDOS]]</f>
        <v>44920</v>
      </c>
      <c r="CE88" s="12">
        <f>IF(Tabla2022[[#This Row],[ADICIÓN]]="SI",Tabla2022[[#This Row],[VALOR INICIAL DEL CONTRATO]]+Tabla2022[[#This Row],[VALOR ADICIONES ]],Tabla2022[[#This Row],[VALOR INICIAL DEL CONTRATO]])</f>
        <v>62700000</v>
      </c>
      <c r="CF88" s="8"/>
      <c r="CG88" s="8"/>
      <c r="CH88" s="5"/>
      <c r="CI88" s="5" t="s">
        <v>913</v>
      </c>
      <c r="CJ88" s="1">
        <v>57</v>
      </c>
      <c r="CK88" s="8" t="s">
        <v>118</v>
      </c>
      <c r="CL88" s="8" t="s">
        <v>119</v>
      </c>
      <c r="CM88" s="1">
        <v>1696</v>
      </c>
    </row>
    <row r="89" spans="1:91" ht="76.5" x14ac:dyDescent="0.45">
      <c r="A89" s="1">
        <v>2022</v>
      </c>
      <c r="B89" s="1">
        <v>88</v>
      </c>
      <c r="C89" s="1" t="s">
        <v>91</v>
      </c>
      <c r="D89" s="1" t="str">
        <f>IF(Tabla2022[[#This Row],[FECHA DE TERMINACIÓN FINAL]]=0,"PENDIENTE FECHA",IF(Tabla2022[[#This Row],[FECHA DE TERMINACIÓN FINAL]]&lt;15,"PRÓXIMO A VENCER",IF(Tabla2022[[#This Row],[FECHA DE TERMINACIÓN FINAL]]&gt;30,"VIGENTE",IF(Tabla2022[[#This Row],[FECHA DE TERMINACIÓN FINAL]]&lt;0,"VENCIDO"))))</f>
        <v>VIGENTE</v>
      </c>
      <c r="E89" s="1">
        <v>69408</v>
      </c>
      <c r="F89" s="1" t="s">
        <v>914</v>
      </c>
      <c r="G89" s="1" t="s">
        <v>915</v>
      </c>
      <c r="H89" s="5" t="s">
        <v>916</v>
      </c>
      <c r="I89" s="1" t="s">
        <v>248</v>
      </c>
      <c r="J89" s="1">
        <v>160</v>
      </c>
      <c r="K89" s="6">
        <v>44582</v>
      </c>
      <c r="L89" s="1">
        <v>164</v>
      </c>
      <c r="M89" s="7">
        <v>44586</v>
      </c>
      <c r="N89" s="8" t="s">
        <v>917</v>
      </c>
      <c r="O89" s="1" t="s">
        <v>97</v>
      </c>
      <c r="P89" s="1" t="s">
        <v>98</v>
      </c>
      <c r="Q89" s="1">
        <v>1</v>
      </c>
      <c r="R89" s="9" t="s">
        <v>918</v>
      </c>
      <c r="S89" s="10" t="s">
        <v>918</v>
      </c>
      <c r="T89" s="1" t="s">
        <v>101</v>
      </c>
      <c r="U89" s="1" t="s">
        <v>919</v>
      </c>
      <c r="V89" s="1" t="s">
        <v>103</v>
      </c>
      <c r="W89" s="8" t="s">
        <v>104</v>
      </c>
      <c r="X89" s="8" t="s">
        <v>105</v>
      </c>
      <c r="Y89" s="1" t="s">
        <v>106</v>
      </c>
      <c r="Z89" s="1" t="s">
        <v>471</v>
      </c>
      <c r="AA89" s="1" t="s">
        <v>101</v>
      </c>
      <c r="AB89" s="1" t="s">
        <v>108</v>
      </c>
      <c r="AC89" s="1">
        <v>79746334</v>
      </c>
      <c r="AD89" s="1">
        <v>4</v>
      </c>
      <c r="AE89" s="1" t="str">
        <f>IF(Tabla2022[[#This Row],[CONTRATISTA CONJUNTO]]="NO"," - ")</f>
        <v xml:space="preserve"> - </v>
      </c>
      <c r="AF89" s="1" t="str">
        <f>IF(Tabla2022[[#This Row],[CONTRATISTA CONJUNTO]]="NO"," - ")</f>
        <v xml:space="preserve"> - </v>
      </c>
      <c r="AG89" s="1" t="str">
        <f>IF(Tabla2022[[#This Row],[CONTRATISTA CONJUNTO]]="NO"," - ")</f>
        <v xml:space="preserve"> - </v>
      </c>
      <c r="AH89" s="6">
        <v>28154</v>
      </c>
      <c r="AI89" s="8" t="s">
        <v>920</v>
      </c>
      <c r="AJ89" s="1">
        <v>3107681946</v>
      </c>
      <c r="AK89" s="1" t="s">
        <v>921</v>
      </c>
      <c r="AL89" s="1" t="s">
        <v>615</v>
      </c>
      <c r="AM89" s="1">
        <v>1024474457</v>
      </c>
      <c r="AN89" s="1">
        <v>4</v>
      </c>
      <c r="AO89" s="1" t="s">
        <v>474</v>
      </c>
      <c r="AP89" s="6">
        <v>44774</v>
      </c>
      <c r="AQ89" s="1" t="s">
        <v>113</v>
      </c>
      <c r="AR89" s="1" t="s">
        <v>114</v>
      </c>
      <c r="AS89" s="6">
        <v>44586</v>
      </c>
      <c r="AT89" s="1" t="s">
        <v>344</v>
      </c>
      <c r="AU89" s="6">
        <v>44585</v>
      </c>
      <c r="AV89" s="6">
        <v>44585</v>
      </c>
      <c r="AW89" s="12">
        <v>66000000</v>
      </c>
      <c r="AX89" s="13">
        <v>44588</v>
      </c>
      <c r="AY89" s="6">
        <v>44921</v>
      </c>
      <c r="AZ89" s="14">
        <v>44921.999305555553</v>
      </c>
      <c r="BA89" s="1">
        <f>Tabla2022[[#This Row],[FECHA DE TERMINACIÓN INICIAL]]-Tabla2022[[#This Row],[FECHA ACTA DE INICIO]]</f>
        <v>333</v>
      </c>
      <c r="BB89" s="1">
        <f t="shared" si="1"/>
        <v>11</v>
      </c>
      <c r="BC89" s="12">
        <f>IF(Tabla2022[[#This Row],[PLAZO DE EJECUCIÓN MESES ]]&gt;0,Tabla2022[[#This Row],[VALOR INICIAL DEL CONTRATO]]/Tabla2022[[#This Row],[PLAZO DE EJECUCIÓN MESES ]]," 0 ")</f>
        <v>6000000</v>
      </c>
      <c r="BD89" s="1" t="s">
        <v>101</v>
      </c>
      <c r="BE89" s="12">
        <f>IF(Tabla2022[[#This Row],[ANTICIPOS]]="NO",0," - ")</f>
        <v>0</v>
      </c>
      <c r="BF89" s="1" t="s">
        <v>101</v>
      </c>
      <c r="BG89" s="1"/>
      <c r="BH89" s="1"/>
      <c r="BI89" s="1"/>
      <c r="BJ89" s="1"/>
      <c r="BK89" s="1"/>
      <c r="BL89" s="1"/>
      <c r="BM89" s="1"/>
      <c r="BN89" s="1"/>
      <c r="BO89" s="1"/>
      <c r="BP89" s="1"/>
      <c r="BQ89" s="1"/>
      <c r="BR89" s="1"/>
      <c r="BS89" s="1"/>
      <c r="BT89" s="1"/>
      <c r="BU89" s="1"/>
      <c r="BV89" s="1"/>
      <c r="BW89" s="1"/>
      <c r="BX89" s="1"/>
      <c r="BY89" s="1"/>
      <c r="BZ89" s="1">
        <f>Tabla2022[[#This Row],[DÍAS PRORROGA 1]]+Tabla2022[[#This Row],[DÍAS PRORROGA  2]]+Tabla2022[[#This Row],[DÍAS PRORROGA 3]]</f>
        <v>0</v>
      </c>
      <c r="CA89" s="12">
        <f>IF(Tabla2022[[#This Row],[ADICIÓN]]="NO",0,Tabla2022[[#This Row],[VALOR ADICIÓN 1]]+Tabla2022[[#This Row],[VALOR ADICIÓN 2]]+Tabla2022[[#This Row],[VALOR ADICIÓN 3]])</f>
        <v>0</v>
      </c>
      <c r="CB89" s="1"/>
      <c r="CC89" s="1"/>
      <c r="CD89" s="6">
        <f>IF(Tabla2022[[#This Row],[ADICIÓN]]="SI",Tabla2022[[#This Row],[PLAZO DE EJECUCIÓN DÍAS]]+Tabla2022[[#This Row],[DÍAS PRORROGA 1]]+Tabla2022[[#This Row],[DÍAS PRORROGA  2]]+Tabla2022[[#This Row],[DÍAS PRORROGA 3]],Tabla2022[[#This Row],[FECHA DE TERMINACIÓN INICIAL]])+Tabla2022[[#This Row],[TOTAL DÍAS SUSPENDIDOS]]</f>
        <v>44921</v>
      </c>
      <c r="CE89" s="12">
        <f>IF(Tabla2022[[#This Row],[ADICIÓN]]="SI",Tabla2022[[#This Row],[VALOR INICIAL DEL CONTRATO]]+Tabla2022[[#This Row],[VALOR ADICIONES ]],Tabla2022[[#This Row],[VALOR INICIAL DEL CONTRATO]])</f>
        <v>66000000</v>
      </c>
      <c r="CF89" s="8"/>
      <c r="CG89" s="8"/>
      <c r="CH89" s="5"/>
      <c r="CI89" s="5" t="s">
        <v>922</v>
      </c>
      <c r="CJ89" s="1">
        <v>56</v>
      </c>
      <c r="CK89" s="21" t="s">
        <v>923</v>
      </c>
      <c r="CL89" s="21" t="s">
        <v>924</v>
      </c>
      <c r="CM89" s="1">
        <v>1693</v>
      </c>
    </row>
    <row r="90" spans="1:91" ht="76.5" x14ac:dyDescent="0.45">
      <c r="A90" s="1">
        <v>2022</v>
      </c>
      <c r="B90" s="1">
        <v>89</v>
      </c>
      <c r="C90" s="1" t="s">
        <v>91</v>
      </c>
      <c r="D90" s="1" t="str">
        <f>IF(Tabla2022[[#This Row],[FECHA DE TERMINACIÓN FINAL]]=0,"PENDIENTE FECHA",IF(Tabla2022[[#This Row],[FECHA DE TERMINACIÓN FINAL]]&lt;15,"PRÓXIMO A VENCER",IF(Tabla2022[[#This Row],[FECHA DE TERMINACIÓN FINAL]]&gt;30,"VIGENTE",IF(Tabla2022[[#This Row],[FECHA DE TERMINACIÓN FINAL]]&lt;0,"VENCIDO"))))</f>
        <v>VIGENTE</v>
      </c>
      <c r="E90" s="1">
        <v>68302</v>
      </c>
      <c r="F90" s="1" t="s">
        <v>925</v>
      </c>
      <c r="G90" s="1" t="s">
        <v>926</v>
      </c>
      <c r="H90" s="5" t="s">
        <v>927</v>
      </c>
      <c r="I90" s="1" t="s">
        <v>859</v>
      </c>
      <c r="J90" s="1">
        <v>61</v>
      </c>
      <c r="K90" s="6">
        <v>44573</v>
      </c>
      <c r="L90" s="1">
        <v>167</v>
      </c>
      <c r="M90" s="7">
        <v>44586</v>
      </c>
      <c r="N90" s="8" t="s">
        <v>928</v>
      </c>
      <c r="O90" s="1" t="s">
        <v>97</v>
      </c>
      <c r="P90" s="1" t="s">
        <v>98</v>
      </c>
      <c r="Q90" s="1">
        <v>1</v>
      </c>
      <c r="R90" s="9" t="s">
        <v>929</v>
      </c>
      <c r="S90" s="10" t="s">
        <v>930</v>
      </c>
      <c r="T90" s="1" t="s">
        <v>101</v>
      </c>
      <c r="U90" s="1" t="s">
        <v>931</v>
      </c>
      <c r="V90" s="1" t="s">
        <v>103</v>
      </c>
      <c r="W90" s="8" t="s">
        <v>104</v>
      </c>
      <c r="X90" s="8" t="s">
        <v>105</v>
      </c>
      <c r="Y90" s="1" t="s">
        <v>127</v>
      </c>
      <c r="Z90" s="1" t="s">
        <v>450</v>
      </c>
      <c r="AA90" s="1" t="s">
        <v>101</v>
      </c>
      <c r="AB90" s="1" t="s">
        <v>108</v>
      </c>
      <c r="AC90" s="1">
        <v>1032379433</v>
      </c>
      <c r="AD90" s="1">
        <v>0</v>
      </c>
      <c r="AE90" s="1" t="str">
        <f>IF(Tabla2022[[#This Row],[CONTRATISTA CONJUNTO]]="NO"," - ")</f>
        <v xml:space="preserve"> - </v>
      </c>
      <c r="AF90" s="1" t="str">
        <f>IF(Tabla2022[[#This Row],[CONTRATISTA CONJUNTO]]="NO"," - ")</f>
        <v xml:space="preserve"> - </v>
      </c>
      <c r="AG90" s="1" t="str">
        <f>IF(Tabla2022[[#This Row],[CONTRATISTA CONJUNTO]]="NO"," - ")</f>
        <v xml:space="preserve"> - </v>
      </c>
      <c r="AH90" s="6">
        <v>31749</v>
      </c>
      <c r="AI90" s="8" t="s">
        <v>932</v>
      </c>
      <c r="AJ90" s="1">
        <v>3159271332</v>
      </c>
      <c r="AK90" s="1" t="s">
        <v>933</v>
      </c>
      <c r="AL90" s="1" t="s">
        <v>547</v>
      </c>
      <c r="AM90" s="1">
        <v>63526944</v>
      </c>
      <c r="AN90" s="1">
        <v>5</v>
      </c>
      <c r="AO90" s="1"/>
      <c r="AP90" s="1"/>
      <c r="AQ90" s="1" t="s">
        <v>113</v>
      </c>
      <c r="AR90" s="1" t="s">
        <v>114</v>
      </c>
      <c r="AS90" s="6">
        <v>44586</v>
      </c>
      <c r="AT90" s="1" t="s">
        <v>344</v>
      </c>
      <c r="AU90" s="6">
        <v>44585</v>
      </c>
      <c r="AV90" s="6">
        <v>44585</v>
      </c>
      <c r="AW90" s="12">
        <v>62700000</v>
      </c>
      <c r="AX90" s="13">
        <v>44587</v>
      </c>
      <c r="AY90" s="6">
        <v>44920</v>
      </c>
      <c r="AZ90" s="14">
        <v>44920.999305555553</v>
      </c>
      <c r="BA90" s="1">
        <f>Tabla2022[[#This Row],[FECHA DE TERMINACIÓN INICIAL]]-Tabla2022[[#This Row],[FECHA ACTA DE INICIO]]</f>
        <v>333</v>
      </c>
      <c r="BB90" s="1">
        <f t="shared" si="1"/>
        <v>11</v>
      </c>
      <c r="BC90" s="12">
        <f>IF(Tabla2022[[#This Row],[PLAZO DE EJECUCIÓN MESES ]]&gt;0,Tabla2022[[#This Row],[VALOR INICIAL DEL CONTRATO]]/Tabla2022[[#This Row],[PLAZO DE EJECUCIÓN MESES ]]," 0 ")</f>
        <v>5700000</v>
      </c>
      <c r="BD90" s="1" t="s">
        <v>101</v>
      </c>
      <c r="BE90" s="12">
        <f>IF(Tabla2022[[#This Row],[ANTICIPOS]]="NO",0," - ")</f>
        <v>0</v>
      </c>
      <c r="BF90" s="1" t="s">
        <v>101</v>
      </c>
      <c r="BG90" s="1"/>
      <c r="BH90" s="1"/>
      <c r="BI90" s="1"/>
      <c r="BJ90" s="1"/>
      <c r="BK90" s="1"/>
      <c r="BL90" s="1"/>
      <c r="BM90" s="1"/>
      <c r="BN90" s="1"/>
      <c r="BO90" s="1"/>
      <c r="BP90" s="1"/>
      <c r="BQ90" s="1"/>
      <c r="BR90" s="1"/>
      <c r="BS90" s="1"/>
      <c r="BT90" s="1"/>
      <c r="BU90" s="1"/>
      <c r="BV90" s="1"/>
      <c r="BW90" s="1"/>
      <c r="BX90" s="1"/>
      <c r="BY90" s="1"/>
      <c r="BZ90" s="1">
        <f>Tabla2022[[#This Row],[DÍAS PRORROGA 1]]+Tabla2022[[#This Row],[DÍAS PRORROGA  2]]+Tabla2022[[#This Row],[DÍAS PRORROGA 3]]</f>
        <v>0</v>
      </c>
      <c r="CA90" s="12">
        <f>IF(Tabla2022[[#This Row],[ADICIÓN]]="NO",0,Tabla2022[[#This Row],[VALOR ADICIÓN 1]]+Tabla2022[[#This Row],[VALOR ADICIÓN 2]]+Tabla2022[[#This Row],[VALOR ADICIÓN 3]])</f>
        <v>0</v>
      </c>
      <c r="CB90" s="1"/>
      <c r="CC90" s="1"/>
      <c r="CD90" s="6">
        <f>IF(Tabla2022[[#This Row],[ADICIÓN]]="SI",Tabla2022[[#This Row],[PLAZO DE EJECUCIÓN DÍAS]]+Tabla2022[[#This Row],[DÍAS PRORROGA 1]]+Tabla2022[[#This Row],[DÍAS PRORROGA  2]]+Tabla2022[[#This Row],[DÍAS PRORROGA 3]],Tabla2022[[#This Row],[FECHA DE TERMINACIÓN INICIAL]])+Tabla2022[[#This Row],[TOTAL DÍAS SUSPENDIDOS]]</f>
        <v>44920</v>
      </c>
      <c r="CE90" s="12">
        <f>IF(Tabla2022[[#This Row],[ADICIÓN]]="SI",Tabla2022[[#This Row],[VALOR INICIAL DEL CONTRATO]]+Tabla2022[[#This Row],[VALOR ADICIONES ]],Tabla2022[[#This Row],[VALOR INICIAL DEL CONTRATO]])</f>
        <v>62700000</v>
      </c>
      <c r="CF90" s="8"/>
      <c r="CG90" s="8"/>
      <c r="CH90" s="5"/>
      <c r="CI90" s="5" t="s">
        <v>934</v>
      </c>
      <c r="CJ90" s="1">
        <v>48</v>
      </c>
      <c r="CK90" s="22" t="s">
        <v>935</v>
      </c>
      <c r="CL90" s="21" t="s">
        <v>936</v>
      </c>
      <c r="CM90" s="1">
        <v>1683</v>
      </c>
    </row>
    <row r="91" spans="1:91" ht="76.5" x14ac:dyDescent="0.45">
      <c r="A91" s="1">
        <v>2022</v>
      </c>
      <c r="B91" s="1">
        <v>90</v>
      </c>
      <c r="C91" s="1" t="s">
        <v>91</v>
      </c>
      <c r="D91" s="1" t="str">
        <f>IF(Tabla2022[[#This Row],[FECHA DE TERMINACIÓN FINAL]]=0,"PENDIENTE FECHA",IF(Tabla2022[[#This Row],[FECHA DE TERMINACIÓN FINAL]]&lt;15,"PRÓXIMO A VENCER",IF(Tabla2022[[#This Row],[FECHA DE TERMINACIÓN FINAL]]&gt;30,"VIGENTE",IF(Tabla2022[[#This Row],[FECHA DE TERMINACIÓN FINAL]]&lt;0,"VENCIDO"))))</f>
        <v>VIGENTE</v>
      </c>
      <c r="E91" s="1">
        <v>67528</v>
      </c>
      <c r="F91" s="1" t="s">
        <v>937</v>
      </c>
      <c r="G91" s="1" t="s">
        <v>938</v>
      </c>
      <c r="H91" s="5" t="s">
        <v>939</v>
      </c>
      <c r="I91" s="1" t="s">
        <v>200</v>
      </c>
      <c r="J91" s="1">
        <v>89</v>
      </c>
      <c r="K91" s="6">
        <v>44574</v>
      </c>
      <c r="L91" s="1">
        <v>289</v>
      </c>
      <c r="M91" s="7">
        <v>44594</v>
      </c>
      <c r="N91" s="8" t="s">
        <v>96</v>
      </c>
      <c r="O91" s="1" t="s">
        <v>97</v>
      </c>
      <c r="P91" s="1" t="s">
        <v>98</v>
      </c>
      <c r="Q91" s="1">
        <v>1</v>
      </c>
      <c r="R91" s="9" t="s">
        <v>940</v>
      </c>
      <c r="S91" s="10" t="s">
        <v>940</v>
      </c>
      <c r="T91" s="1" t="s">
        <v>101</v>
      </c>
      <c r="U91" s="1" t="s">
        <v>941</v>
      </c>
      <c r="V91" s="1" t="s">
        <v>103</v>
      </c>
      <c r="W91" s="8" t="s">
        <v>104</v>
      </c>
      <c r="X91" s="8" t="s">
        <v>105</v>
      </c>
      <c r="Y91" s="1" t="s">
        <v>127</v>
      </c>
      <c r="Z91" s="1" t="s">
        <v>107</v>
      </c>
      <c r="AA91" s="1" t="s">
        <v>101</v>
      </c>
      <c r="AB91" s="1" t="s">
        <v>108</v>
      </c>
      <c r="AC91" s="1">
        <v>1032380039</v>
      </c>
      <c r="AD91" s="1">
        <v>3</v>
      </c>
      <c r="AE91" s="1" t="str">
        <f>IF(Tabla2022[[#This Row],[CONTRATISTA CONJUNTO]]="NO"," - ")</f>
        <v xml:space="preserve"> - </v>
      </c>
      <c r="AF91" s="1" t="str">
        <f>IF(Tabla2022[[#This Row],[CONTRATISTA CONJUNTO]]="NO"," - ")</f>
        <v xml:space="preserve"> - </v>
      </c>
      <c r="AG91" s="1" t="str">
        <f>IF(Tabla2022[[#This Row],[CONTRATISTA CONJUNTO]]="NO"," - ")</f>
        <v xml:space="preserve"> - </v>
      </c>
      <c r="AH91" s="6">
        <v>31730</v>
      </c>
      <c r="AI91" s="8" t="s">
        <v>942</v>
      </c>
      <c r="AJ91" s="1">
        <v>3163237964</v>
      </c>
      <c r="AK91" s="1" t="s">
        <v>943</v>
      </c>
      <c r="AL91" s="1" t="s">
        <v>944</v>
      </c>
      <c r="AM91" s="1">
        <v>79597462</v>
      </c>
      <c r="AN91" s="1">
        <v>9</v>
      </c>
      <c r="AO91" s="1"/>
      <c r="AP91" s="1"/>
      <c r="AQ91" s="1" t="s">
        <v>113</v>
      </c>
      <c r="AR91" s="1" t="s">
        <v>114</v>
      </c>
      <c r="AS91" s="6">
        <v>44590</v>
      </c>
      <c r="AT91" s="1" t="s">
        <v>115</v>
      </c>
      <c r="AU91" s="6">
        <v>44589</v>
      </c>
      <c r="AV91" s="6">
        <v>44589</v>
      </c>
      <c r="AW91" s="12">
        <v>77000000</v>
      </c>
      <c r="AX91" s="13">
        <v>44594</v>
      </c>
      <c r="AY91" s="6">
        <v>44927</v>
      </c>
      <c r="AZ91" s="14">
        <v>44927.999305555553</v>
      </c>
      <c r="BA91" s="1">
        <f>Tabla2022[[#This Row],[FECHA DE TERMINACIÓN INICIAL]]-Tabla2022[[#This Row],[FECHA ACTA DE INICIO]]</f>
        <v>333</v>
      </c>
      <c r="BB91" s="1">
        <f t="shared" si="1"/>
        <v>11</v>
      </c>
      <c r="BC91" s="12">
        <f>IF(Tabla2022[[#This Row],[PLAZO DE EJECUCIÓN MESES ]]&gt;0,Tabla2022[[#This Row],[VALOR INICIAL DEL CONTRATO]]/Tabla2022[[#This Row],[PLAZO DE EJECUCIÓN MESES ]]," 0 ")</f>
        <v>7000000</v>
      </c>
      <c r="BD91" s="1" t="s">
        <v>101</v>
      </c>
      <c r="BE91" s="12">
        <f>IF(Tabla2022[[#This Row],[ANTICIPOS]]="NO",0," - ")</f>
        <v>0</v>
      </c>
      <c r="BF91" s="1" t="s">
        <v>101</v>
      </c>
      <c r="BG91" s="1"/>
      <c r="BH91" s="1"/>
      <c r="BI91" s="1"/>
      <c r="BJ91" s="1"/>
      <c r="BK91" s="1"/>
      <c r="BL91" s="1"/>
      <c r="BM91" s="1"/>
      <c r="BN91" s="1"/>
      <c r="BO91" s="1"/>
      <c r="BP91" s="1"/>
      <c r="BQ91" s="1"/>
      <c r="BR91" s="1"/>
      <c r="BS91" s="1"/>
      <c r="BT91" s="1"/>
      <c r="BU91" s="1"/>
      <c r="BV91" s="1"/>
      <c r="BW91" s="1"/>
      <c r="BX91" s="1"/>
      <c r="BY91" s="1"/>
      <c r="BZ91" s="1">
        <f>Tabla2022[[#This Row],[DÍAS PRORROGA 1]]+Tabla2022[[#This Row],[DÍAS PRORROGA  2]]+Tabla2022[[#This Row],[DÍAS PRORROGA 3]]</f>
        <v>0</v>
      </c>
      <c r="CA91" s="12">
        <f>IF(Tabla2022[[#This Row],[ADICIÓN]]="NO",0,Tabla2022[[#This Row],[VALOR ADICIÓN 1]]+Tabla2022[[#This Row],[VALOR ADICIÓN 2]]+Tabla2022[[#This Row],[VALOR ADICIÓN 3]])</f>
        <v>0</v>
      </c>
      <c r="CB91" s="1"/>
      <c r="CC91" s="1"/>
      <c r="CD91" s="6">
        <f>IF(Tabla2022[[#This Row],[ADICIÓN]]="SI",Tabla2022[[#This Row],[PLAZO DE EJECUCIÓN DÍAS]]+Tabla2022[[#This Row],[DÍAS PRORROGA 1]]+Tabla2022[[#This Row],[DÍAS PRORROGA  2]]+Tabla2022[[#This Row],[DÍAS PRORROGA 3]],Tabla2022[[#This Row],[FECHA DE TERMINACIÓN INICIAL]])+Tabla2022[[#This Row],[TOTAL DÍAS SUSPENDIDOS]]</f>
        <v>44927</v>
      </c>
      <c r="CE91" s="12">
        <f>IF(Tabla2022[[#This Row],[ADICIÓN]]="SI",Tabla2022[[#This Row],[VALOR INICIAL DEL CONTRATO]]+Tabla2022[[#This Row],[VALOR ADICIONES ]],Tabla2022[[#This Row],[VALOR INICIAL DEL CONTRATO]])</f>
        <v>77000000</v>
      </c>
      <c r="CF91" s="8"/>
      <c r="CG91" s="8"/>
      <c r="CH91" s="5"/>
      <c r="CI91" s="5" t="s">
        <v>945</v>
      </c>
      <c r="CJ91" s="1">
        <v>57</v>
      </c>
      <c r="CK91" s="8" t="s">
        <v>118</v>
      </c>
      <c r="CL91" s="8" t="s">
        <v>119</v>
      </c>
      <c r="CM91" s="1">
        <v>1696</v>
      </c>
    </row>
    <row r="92" spans="1:91" ht="89.25" x14ac:dyDescent="0.45">
      <c r="A92" s="1">
        <v>2022</v>
      </c>
      <c r="B92" s="1">
        <v>91</v>
      </c>
      <c r="C92" s="1" t="s">
        <v>91</v>
      </c>
      <c r="D92" s="1" t="str">
        <f>IF(Tabla2022[[#This Row],[FECHA DE TERMINACIÓN FINAL]]=0,"PENDIENTE FECHA",IF(Tabla2022[[#This Row],[FECHA DE TERMINACIÓN FINAL]]&lt;15,"PRÓXIMO A VENCER",IF(Tabla2022[[#This Row],[FECHA DE TERMINACIÓN FINAL]]&gt;30,"VIGENTE",IF(Tabla2022[[#This Row],[FECHA DE TERMINACIÓN FINAL]]&lt;0,"VENCIDO"))))</f>
        <v>VIGENTE</v>
      </c>
      <c r="E92" s="1">
        <v>68466</v>
      </c>
      <c r="F92" s="1" t="s">
        <v>946</v>
      </c>
      <c r="G92" s="1" t="s">
        <v>947</v>
      </c>
      <c r="H92" s="5" t="s">
        <v>948</v>
      </c>
      <c r="I92" s="1" t="s">
        <v>200</v>
      </c>
      <c r="J92" s="1">
        <v>95</v>
      </c>
      <c r="K92" s="6">
        <v>44579</v>
      </c>
      <c r="L92" s="1">
        <v>292</v>
      </c>
      <c r="M92" s="7">
        <v>44595</v>
      </c>
      <c r="N92" s="8" t="s">
        <v>96</v>
      </c>
      <c r="O92" s="1" t="s">
        <v>97</v>
      </c>
      <c r="P92" s="1" t="s">
        <v>98</v>
      </c>
      <c r="Q92" s="1">
        <v>1</v>
      </c>
      <c r="R92" s="9" t="s">
        <v>949</v>
      </c>
      <c r="S92" s="10" t="s">
        <v>595</v>
      </c>
      <c r="T92" s="1" t="s">
        <v>101</v>
      </c>
      <c r="U92" s="1" t="s">
        <v>950</v>
      </c>
      <c r="V92" s="1" t="s">
        <v>103</v>
      </c>
      <c r="W92" s="8" t="s">
        <v>104</v>
      </c>
      <c r="X92" s="8" t="s">
        <v>105</v>
      </c>
      <c r="Y92" s="1" t="s">
        <v>127</v>
      </c>
      <c r="Z92" s="1" t="s">
        <v>597</v>
      </c>
      <c r="AA92" s="1" t="s">
        <v>101</v>
      </c>
      <c r="AB92" s="1" t="s">
        <v>108</v>
      </c>
      <c r="AC92" s="1">
        <v>1073606208</v>
      </c>
      <c r="AD92" s="1">
        <v>3</v>
      </c>
      <c r="AE92" s="1" t="str">
        <f>IF(Tabla2022[[#This Row],[CONTRATISTA CONJUNTO]]="NO"," - ")</f>
        <v xml:space="preserve"> - </v>
      </c>
      <c r="AF92" s="1" t="str">
        <f>IF(Tabla2022[[#This Row],[CONTRATISTA CONJUNTO]]="NO"," - ")</f>
        <v xml:space="preserve"> - </v>
      </c>
      <c r="AG92" s="1" t="str">
        <f>IF(Tabla2022[[#This Row],[CONTRATISTA CONJUNTO]]="NO"," - ")</f>
        <v xml:space="preserve"> - </v>
      </c>
      <c r="AH92" s="6">
        <v>34563</v>
      </c>
      <c r="AI92" s="8" t="s">
        <v>951</v>
      </c>
      <c r="AJ92" s="1">
        <v>3105235390</v>
      </c>
      <c r="AK92" s="1" t="s">
        <v>952</v>
      </c>
      <c r="AL92" s="1" t="s">
        <v>600</v>
      </c>
      <c r="AM92" s="1">
        <v>1012413960</v>
      </c>
      <c r="AN92" s="1">
        <v>3</v>
      </c>
      <c r="AO92" s="1"/>
      <c r="AP92" s="1"/>
      <c r="AQ92" s="1" t="s">
        <v>113</v>
      </c>
      <c r="AR92" s="1" t="s">
        <v>114</v>
      </c>
      <c r="AS92" s="6">
        <v>44580</v>
      </c>
      <c r="AT92" s="1" t="s">
        <v>344</v>
      </c>
      <c r="AU92" s="6">
        <v>44587</v>
      </c>
      <c r="AV92" s="6">
        <v>44587</v>
      </c>
      <c r="AW92" s="12">
        <v>29700000</v>
      </c>
      <c r="AX92" s="13">
        <v>44595</v>
      </c>
      <c r="AY92" s="6">
        <v>44928</v>
      </c>
      <c r="AZ92" s="14">
        <v>44928.999305555553</v>
      </c>
      <c r="BA92" s="1">
        <f>Tabla2022[[#This Row],[FECHA DE TERMINACIÓN INICIAL]]-Tabla2022[[#This Row],[FECHA ACTA DE INICIO]]</f>
        <v>333</v>
      </c>
      <c r="BB92" s="1">
        <f t="shared" si="1"/>
        <v>11</v>
      </c>
      <c r="BC92" s="12">
        <f>IF(Tabla2022[[#This Row],[PLAZO DE EJECUCIÓN MESES ]]&gt;0,Tabla2022[[#This Row],[VALOR INICIAL DEL CONTRATO]]/Tabla2022[[#This Row],[PLAZO DE EJECUCIÓN MESES ]]," 0 ")</f>
        <v>2700000</v>
      </c>
      <c r="BD92" s="1" t="s">
        <v>101</v>
      </c>
      <c r="BE92" s="12">
        <f>IF(Tabla2022[[#This Row],[ANTICIPOS]]="NO",0," - ")</f>
        <v>0</v>
      </c>
      <c r="BF92" s="1" t="s">
        <v>101</v>
      </c>
      <c r="BG92" s="1"/>
      <c r="BH92" s="1"/>
      <c r="BI92" s="1"/>
      <c r="BJ92" s="1"/>
      <c r="BK92" s="1"/>
      <c r="BL92" s="1"/>
      <c r="BM92" s="1"/>
      <c r="BN92" s="1"/>
      <c r="BO92" s="1"/>
      <c r="BP92" s="1"/>
      <c r="BQ92" s="1"/>
      <c r="BR92" s="1"/>
      <c r="BS92" s="1"/>
      <c r="BT92" s="1"/>
      <c r="BU92" s="1"/>
      <c r="BV92" s="1"/>
      <c r="BW92" s="1"/>
      <c r="BX92" s="1"/>
      <c r="BY92" s="1"/>
      <c r="BZ92" s="1">
        <f>Tabla2022[[#This Row],[DÍAS PRORROGA 1]]+Tabla2022[[#This Row],[DÍAS PRORROGA  2]]+Tabla2022[[#This Row],[DÍAS PRORROGA 3]]</f>
        <v>0</v>
      </c>
      <c r="CA92" s="12">
        <f>IF(Tabla2022[[#This Row],[ADICIÓN]]="NO",0,Tabla2022[[#This Row],[VALOR ADICIÓN 1]]+Tabla2022[[#This Row],[VALOR ADICIÓN 2]]+Tabla2022[[#This Row],[VALOR ADICIÓN 3]])</f>
        <v>0</v>
      </c>
      <c r="CB92" s="1"/>
      <c r="CC92" s="1"/>
      <c r="CD92" s="6">
        <f>IF(Tabla2022[[#This Row],[ADICIÓN]]="SI",Tabla2022[[#This Row],[PLAZO DE EJECUCIÓN DÍAS]]+Tabla2022[[#This Row],[DÍAS PRORROGA 1]]+Tabla2022[[#This Row],[DÍAS PRORROGA  2]]+Tabla2022[[#This Row],[DÍAS PRORROGA 3]],Tabla2022[[#This Row],[FECHA DE TERMINACIÓN INICIAL]])+Tabla2022[[#This Row],[TOTAL DÍAS SUSPENDIDOS]]</f>
        <v>44928</v>
      </c>
      <c r="CE92" s="12">
        <f>IF(Tabla2022[[#This Row],[ADICIÓN]]="SI",Tabla2022[[#This Row],[VALOR INICIAL DEL CONTRATO]]+Tabla2022[[#This Row],[VALOR ADICIONES ]],Tabla2022[[#This Row],[VALOR INICIAL DEL CONTRATO]])</f>
        <v>29700000</v>
      </c>
      <c r="CF92" s="8"/>
      <c r="CG92" s="8"/>
      <c r="CH92" s="5"/>
      <c r="CI92" s="5" t="s">
        <v>953</v>
      </c>
      <c r="CJ92" s="1">
        <v>57</v>
      </c>
      <c r="CK92" s="8" t="s">
        <v>118</v>
      </c>
      <c r="CL92" s="8" t="s">
        <v>119</v>
      </c>
      <c r="CM92" s="1">
        <v>1696</v>
      </c>
    </row>
    <row r="93" spans="1:91" ht="51" x14ac:dyDescent="0.45">
      <c r="A93" s="1">
        <v>2022</v>
      </c>
      <c r="B93" s="1">
        <v>92</v>
      </c>
      <c r="C93" s="1" t="s">
        <v>185</v>
      </c>
      <c r="D93" s="1" t="s">
        <v>186</v>
      </c>
      <c r="E93" s="1">
        <v>67258</v>
      </c>
      <c r="F93" s="1" t="s">
        <v>954</v>
      </c>
      <c r="G93" s="1" t="s">
        <v>955</v>
      </c>
      <c r="H93" s="5" t="s">
        <v>956</v>
      </c>
      <c r="I93" s="1" t="s">
        <v>200</v>
      </c>
      <c r="J93" s="1">
        <v>87</v>
      </c>
      <c r="K93" s="6">
        <v>44574</v>
      </c>
      <c r="L93" s="1">
        <v>291</v>
      </c>
      <c r="M93" s="7">
        <v>44595</v>
      </c>
      <c r="N93" s="8" t="s">
        <v>96</v>
      </c>
      <c r="O93" s="1" t="s">
        <v>97</v>
      </c>
      <c r="P93" s="1" t="s">
        <v>98</v>
      </c>
      <c r="Q93" s="1">
        <v>1</v>
      </c>
      <c r="R93" s="9" t="s">
        <v>957</v>
      </c>
      <c r="S93" s="10" t="s">
        <v>957</v>
      </c>
      <c r="T93" s="1" t="s">
        <v>101</v>
      </c>
      <c r="U93" s="1" t="s">
        <v>958</v>
      </c>
      <c r="V93" s="1" t="s">
        <v>103</v>
      </c>
      <c r="W93" s="8" t="s">
        <v>104</v>
      </c>
      <c r="X93" s="8" t="s">
        <v>105</v>
      </c>
      <c r="Y93" s="1" t="s">
        <v>127</v>
      </c>
      <c r="Z93" s="1" t="s">
        <v>136</v>
      </c>
      <c r="AA93" s="1" t="s">
        <v>101</v>
      </c>
      <c r="AB93" s="1" t="s">
        <v>108</v>
      </c>
      <c r="AC93" s="1">
        <v>1013589893</v>
      </c>
      <c r="AD93" s="1">
        <v>7</v>
      </c>
      <c r="AE93" s="1" t="str">
        <f>IF(Tabla2022[[#This Row],[CONTRATISTA CONJUNTO]]="NO"," - ")</f>
        <v xml:space="preserve"> - </v>
      </c>
      <c r="AF93" s="1" t="str">
        <f>IF(Tabla2022[[#This Row],[CONTRATISTA CONJUNTO]]="NO"," - ")</f>
        <v xml:space="preserve"> - </v>
      </c>
      <c r="AG93" s="1" t="str">
        <f>IF(Tabla2022[[#This Row],[CONTRATISTA CONJUNTO]]="NO"," - ")</f>
        <v xml:space="preserve"> - </v>
      </c>
      <c r="AH93" s="6">
        <v>31999</v>
      </c>
      <c r="AI93" s="8" t="s">
        <v>959</v>
      </c>
      <c r="AJ93" s="1">
        <v>3204578120</v>
      </c>
      <c r="AK93" s="1" t="s">
        <v>960</v>
      </c>
      <c r="AL93" s="1" t="s">
        <v>150</v>
      </c>
      <c r="AM93" s="1">
        <v>1030610164</v>
      </c>
      <c r="AN93" s="1">
        <v>7</v>
      </c>
      <c r="AO93" s="1"/>
      <c r="AP93" s="1"/>
      <c r="AQ93" s="1" t="s">
        <v>113</v>
      </c>
      <c r="AR93" s="1" t="s">
        <v>114</v>
      </c>
      <c r="AS93" s="6">
        <v>44587</v>
      </c>
      <c r="AT93" s="1" t="s">
        <v>115</v>
      </c>
      <c r="AU93" s="6">
        <v>44587</v>
      </c>
      <c r="AV93" s="6">
        <v>44587</v>
      </c>
      <c r="AW93" s="12">
        <v>24200000</v>
      </c>
      <c r="AX93" s="13">
        <v>44595</v>
      </c>
      <c r="AY93" s="6">
        <v>44928</v>
      </c>
      <c r="AZ93" s="14">
        <v>44928.999305555553</v>
      </c>
      <c r="BA93" s="1">
        <f>Tabla2022[[#This Row],[FECHA DE TERMINACIÓN INICIAL]]-Tabla2022[[#This Row],[FECHA ACTA DE INICIO]]</f>
        <v>333</v>
      </c>
      <c r="BB93" s="1">
        <f t="shared" si="1"/>
        <v>11</v>
      </c>
      <c r="BC93" s="12">
        <f>IF(Tabla2022[[#This Row],[PLAZO DE EJECUCIÓN MESES ]]&gt;0,Tabla2022[[#This Row],[VALOR INICIAL DEL CONTRATO]]/Tabla2022[[#This Row],[PLAZO DE EJECUCIÓN MESES ]]," 0 ")</f>
        <v>2200000</v>
      </c>
      <c r="BD93" s="1" t="s">
        <v>101</v>
      </c>
      <c r="BE93" s="12">
        <f>IF(Tabla2022[[#This Row],[ANTICIPOS]]="NO",0," - ")</f>
        <v>0</v>
      </c>
      <c r="BF93" s="1" t="s">
        <v>101</v>
      </c>
      <c r="BG93" s="1"/>
      <c r="BH93" s="1"/>
      <c r="BI93" s="1"/>
      <c r="BJ93" s="1"/>
      <c r="BK93" s="1"/>
      <c r="BL93" s="1"/>
      <c r="BM93" s="1"/>
      <c r="BN93" s="1"/>
      <c r="BO93" s="1"/>
      <c r="BP93" s="1"/>
      <c r="BQ93" s="1"/>
      <c r="BR93" s="1"/>
      <c r="BS93" s="1"/>
      <c r="BT93" s="1"/>
      <c r="BU93" s="1"/>
      <c r="BV93" s="1"/>
      <c r="BW93" s="1"/>
      <c r="BX93" s="1"/>
      <c r="BY93" s="1"/>
      <c r="BZ93" s="1">
        <f>Tabla2022[[#This Row],[DÍAS PRORROGA 1]]+Tabla2022[[#This Row],[DÍAS PRORROGA  2]]+Tabla2022[[#This Row],[DÍAS PRORROGA 3]]</f>
        <v>0</v>
      </c>
      <c r="CA93" s="12">
        <f>IF(Tabla2022[[#This Row],[ADICIÓN]]="NO",0,Tabla2022[[#This Row],[VALOR ADICIÓN 1]]+Tabla2022[[#This Row],[VALOR ADICIÓN 2]]+Tabla2022[[#This Row],[VALOR ADICIÓN 3]])</f>
        <v>0</v>
      </c>
      <c r="CB93" s="1"/>
      <c r="CC93" s="1"/>
      <c r="CD93" s="6">
        <v>44686</v>
      </c>
      <c r="CE93" s="12">
        <f>IF(Tabla2022[[#This Row],[ADICIÓN]]="SI",Tabla2022[[#This Row],[VALOR INICIAL DEL CONTRATO]]+Tabla2022[[#This Row],[VALOR ADICIONES ]],Tabla2022[[#This Row],[VALOR INICIAL DEL CONTRATO]])</f>
        <v>24200000</v>
      </c>
      <c r="CF93" s="8"/>
      <c r="CG93" s="8" t="s">
        <v>195</v>
      </c>
      <c r="CH93" s="5"/>
      <c r="CI93" s="5" t="s">
        <v>961</v>
      </c>
      <c r="CJ93" s="1">
        <v>57</v>
      </c>
      <c r="CK93" s="8" t="s">
        <v>118</v>
      </c>
      <c r="CL93" s="8" t="s">
        <v>119</v>
      </c>
      <c r="CM93" s="1">
        <v>1696</v>
      </c>
    </row>
    <row r="94" spans="1:91" ht="51" x14ac:dyDescent="0.45">
      <c r="A94" s="1">
        <v>2022</v>
      </c>
      <c r="B94" s="1">
        <v>93</v>
      </c>
      <c r="C94" s="1" t="s">
        <v>91</v>
      </c>
      <c r="D94" s="1" t="str">
        <f>IF(Tabla2022[[#This Row],[FECHA DE TERMINACIÓN FINAL]]=0,"PENDIENTE FECHA",IF(Tabla2022[[#This Row],[FECHA DE TERMINACIÓN FINAL]]&lt;15,"PRÓXIMO A VENCER",IF(Tabla2022[[#This Row],[FECHA DE TERMINACIÓN FINAL]]&gt;30,"VIGENTE",IF(Tabla2022[[#This Row],[FECHA DE TERMINACIÓN FINAL]]&lt;0,"VENCIDO"))))</f>
        <v>VIGENTE</v>
      </c>
      <c r="E94" s="1">
        <v>69406</v>
      </c>
      <c r="F94" s="1" t="s">
        <v>962</v>
      </c>
      <c r="G94" s="1" t="s">
        <v>963</v>
      </c>
      <c r="H94" s="5" t="s">
        <v>964</v>
      </c>
      <c r="I94" s="1" t="s">
        <v>248</v>
      </c>
      <c r="J94" s="1">
        <v>161</v>
      </c>
      <c r="K94" s="6">
        <v>44582</v>
      </c>
      <c r="L94" s="1">
        <v>184</v>
      </c>
      <c r="M94" s="7">
        <v>44587</v>
      </c>
      <c r="N94" s="8" t="s">
        <v>467</v>
      </c>
      <c r="O94" s="1" t="s">
        <v>97</v>
      </c>
      <c r="P94" s="1" t="s">
        <v>98</v>
      </c>
      <c r="Q94" s="1">
        <v>1</v>
      </c>
      <c r="R94" s="9" t="s">
        <v>965</v>
      </c>
      <c r="S94" s="10" t="s">
        <v>965</v>
      </c>
      <c r="T94" s="1" t="s">
        <v>101</v>
      </c>
      <c r="U94" s="1" t="s">
        <v>966</v>
      </c>
      <c r="V94" s="1" t="s">
        <v>103</v>
      </c>
      <c r="W94" s="8" t="s">
        <v>104</v>
      </c>
      <c r="X94" s="8" t="s">
        <v>105</v>
      </c>
      <c r="Y94" s="1" t="s">
        <v>127</v>
      </c>
      <c r="Z94" s="1" t="s">
        <v>471</v>
      </c>
      <c r="AA94" s="1" t="s">
        <v>101</v>
      </c>
      <c r="AB94" s="1" t="s">
        <v>108</v>
      </c>
      <c r="AC94" s="1">
        <v>1073600284</v>
      </c>
      <c r="AD94" s="1">
        <v>6</v>
      </c>
      <c r="AE94" s="1" t="str">
        <f>IF(Tabla2022[[#This Row],[CONTRATISTA CONJUNTO]]="NO"," - ")</f>
        <v xml:space="preserve"> - </v>
      </c>
      <c r="AF94" s="1" t="str">
        <f>IF(Tabla2022[[#This Row],[CONTRATISTA CONJUNTO]]="NO"," - ")</f>
        <v xml:space="preserve"> - </v>
      </c>
      <c r="AG94" s="1" t="str">
        <f>IF(Tabla2022[[#This Row],[CONTRATISTA CONJUNTO]]="NO"," - ")</f>
        <v xml:space="preserve"> - </v>
      </c>
      <c r="AH94" s="6">
        <v>32097</v>
      </c>
      <c r="AI94" s="8" t="s">
        <v>967</v>
      </c>
      <c r="AJ94" s="1">
        <v>3134032810</v>
      </c>
      <c r="AK94" s="1" t="s">
        <v>968</v>
      </c>
      <c r="AL94" s="1" t="s">
        <v>474</v>
      </c>
      <c r="AM94" s="1">
        <v>79889687</v>
      </c>
      <c r="AN94" s="1">
        <v>2</v>
      </c>
      <c r="AO94" s="1"/>
      <c r="AP94" s="1"/>
      <c r="AQ94" s="1" t="s">
        <v>113</v>
      </c>
      <c r="AR94" s="1" t="s">
        <v>114</v>
      </c>
      <c r="AS94" s="6">
        <v>44587</v>
      </c>
      <c r="AT94" s="1" t="s">
        <v>344</v>
      </c>
      <c r="AU94" s="6">
        <v>44586</v>
      </c>
      <c r="AV94" s="6">
        <v>44587</v>
      </c>
      <c r="AW94" s="12">
        <v>29700000</v>
      </c>
      <c r="AX94" s="13">
        <v>44587</v>
      </c>
      <c r="AY94" s="6">
        <v>44920</v>
      </c>
      <c r="AZ94" s="14">
        <v>44920.999305555553</v>
      </c>
      <c r="BA94" s="1">
        <f>Tabla2022[[#This Row],[FECHA DE TERMINACIÓN INICIAL]]-Tabla2022[[#This Row],[FECHA ACTA DE INICIO]]</f>
        <v>333</v>
      </c>
      <c r="BB94" s="1">
        <f t="shared" si="1"/>
        <v>11</v>
      </c>
      <c r="BC94" s="12">
        <f>IF(Tabla2022[[#This Row],[PLAZO DE EJECUCIÓN MESES ]]&gt;0,Tabla2022[[#This Row],[VALOR INICIAL DEL CONTRATO]]/Tabla2022[[#This Row],[PLAZO DE EJECUCIÓN MESES ]]," 0 ")</f>
        <v>2700000</v>
      </c>
      <c r="BD94" s="1" t="s">
        <v>101</v>
      </c>
      <c r="BE94" s="12">
        <f>IF(Tabla2022[[#This Row],[ANTICIPOS]]="NO",0," - ")</f>
        <v>0</v>
      </c>
      <c r="BF94" s="1" t="s">
        <v>101</v>
      </c>
      <c r="BG94" s="1"/>
      <c r="BH94" s="1"/>
      <c r="BI94" s="1"/>
      <c r="BJ94" s="1"/>
      <c r="BK94" s="1"/>
      <c r="BL94" s="1"/>
      <c r="BM94" s="1"/>
      <c r="BN94" s="1"/>
      <c r="BO94" s="1"/>
      <c r="BP94" s="1"/>
      <c r="BQ94" s="1"/>
      <c r="BR94" s="1"/>
      <c r="BS94" s="1"/>
      <c r="BT94" s="1"/>
      <c r="BU94" s="1"/>
      <c r="BV94" s="1"/>
      <c r="BW94" s="1"/>
      <c r="BX94" s="1"/>
      <c r="BY94" s="1"/>
      <c r="BZ94" s="1">
        <f>Tabla2022[[#This Row],[DÍAS PRORROGA 1]]+Tabla2022[[#This Row],[DÍAS PRORROGA  2]]+Tabla2022[[#This Row],[DÍAS PRORROGA 3]]</f>
        <v>0</v>
      </c>
      <c r="CA94" s="12">
        <f>IF(Tabla2022[[#This Row],[ADICIÓN]]="NO",0,Tabla2022[[#This Row],[VALOR ADICIÓN 1]]+Tabla2022[[#This Row],[VALOR ADICIÓN 2]]+Tabla2022[[#This Row],[VALOR ADICIÓN 3]])</f>
        <v>0</v>
      </c>
      <c r="CB94" s="1"/>
      <c r="CC94" s="1"/>
      <c r="CD94" s="6">
        <f>IF(Tabla2022[[#This Row],[ADICIÓN]]="SI",Tabla2022[[#This Row],[PLAZO DE EJECUCIÓN DÍAS]]+Tabla2022[[#This Row],[DÍAS PRORROGA 1]]+Tabla2022[[#This Row],[DÍAS PRORROGA  2]]+Tabla2022[[#This Row],[DÍAS PRORROGA 3]],Tabla2022[[#This Row],[FECHA DE TERMINACIÓN INICIAL]])+Tabla2022[[#This Row],[TOTAL DÍAS SUSPENDIDOS]]</f>
        <v>44920</v>
      </c>
      <c r="CE94" s="12">
        <f>IF(Tabla2022[[#This Row],[ADICIÓN]]="SI",Tabla2022[[#This Row],[VALOR INICIAL DEL CONTRATO]]+Tabla2022[[#This Row],[VALOR ADICIONES ]],Tabla2022[[#This Row],[VALOR INICIAL DEL CONTRATO]])</f>
        <v>29700000</v>
      </c>
      <c r="CF94" s="8"/>
      <c r="CG94" s="8"/>
      <c r="CH94" s="5"/>
      <c r="CI94" s="5" t="s">
        <v>969</v>
      </c>
      <c r="CJ94" s="1">
        <v>19</v>
      </c>
      <c r="CK94" s="21" t="s">
        <v>476</v>
      </c>
      <c r="CL94" s="22" t="s">
        <v>477</v>
      </c>
      <c r="CM94" s="1">
        <v>1589</v>
      </c>
    </row>
    <row r="95" spans="1:91" ht="76.5" x14ac:dyDescent="0.45">
      <c r="A95" s="1">
        <v>2022</v>
      </c>
      <c r="B95" s="1">
        <v>94</v>
      </c>
      <c r="C95" s="1" t="s">
        <v>91</v>
      </c>
      <c r="D95" s="1" t="str">
        <f>IF(Tabla2022[[#This Row],[FECHA DE TERMINACIÓN FINAL]]=0,"PENDIENTE FECHA",IF(Tabla2022[[#This Row],[FECHA DE TERMINACIÓN FINAL]]&lt;15,"PRÓXIMO A VENCER",IF(Tabla2022[[#This Row],[FECHA DE TERMINACIÓN FINAL]]&gt;30,"VIGENTE",IF(Tabla2022[[#This Row],[FECHA DE TERMINACIÓN FINAL]]&lt;0,"VENCIDO"))))</f>
        <v>VIGENTE</v>
      </c>
      <c r="E95" s="1">
        <v>68283</v>
      </c>
      <c r="F95" s="1" t="s">
        <v>970</v>
      </c>
      <c r="G95" s="1" t="s">
        <v>971</v>
      </c>
      <c r="H95" s="5" t="s">
        <v>972</v>
      </c>
      <c r="I95" s="1" t="s">
        <v>973</v>
      </c>
      <c r="J95" s="1">
        <v>106</v>
      </c>
      <c r="K95" s="6">
        <v>44580</v>
      </c>
      <c r="L95" s="1">
        <v>283</v>
      </c>
      <c r="M95" s="7">
        <v>44594</v>
      </c>
      <c r="N95" s="8" t="s">
        <v>928</v>
      </c>
      <c r="O95" s="1" t="s">
        <v>97</v>
      </c>
      <c r="P95" s="1" t="s">
        <v>98</v>
      </c>
      <c r="Q95" s="1">
        <v>1</v>
      </c>
      <c r="R95" s="9" t="s">
        <v>974</v>
      </c>
      <c r="S95" s="10" t="s">
        <v>975</v>
      </c>
      <c r="T95" s="1" t="s">
        <v>101</v>
      </c>
      <c r="U95" s="1" t="s">
        <v>976</v>
      </c>
      <c r="V95" s="1" t="s">
        <v>103</v>
      </c>
      <c r="W95" s="8" t="s">
        <v>104</v>
      </c>
      <c r="X95" s="8" t="s">
        <v>105</v>
      </c>
      <c r="Y95" s="1" t="s">
        <v>106</v>
      </c>
      <c r="Z95" s="1" t="s">
        <v>450</v>
      </c>
      <c r="AA95" s="1" t="s">
        <v>101</v>
      </c>
      <c r="AB95" s="1" t="s">
        <v>108</v>
      </c>
      <c r="AC95" s="1">
        <v>13706284</v>
      </c>
      <c r="AD95" s="1">
        <v>3</v>
      </c>
      <c r="AE95" s="1" t="str">
        <f>IF(Tabla2022[[#This Row],[CONTRATISTA CONJUNTO]]="NO"," - ")</f>
        <v xml:space="preserve"> - </v>
      </c>
      <c r="AF95" s="1" t="str">
        <f>IF(Tabla2022[[#This Row],[CONTRATISTA CONJUNTO]]="NO"," - ")</f>
        <v xml:space="preserve"> - </v>
      </c>
      <c r="AG95" s="1" t="str">
        <f>IF(Tabla2022[[#This Row],[CONTRATISTA CONJUNTO]]="NO"," - ")</f>
        <v xml:space="preserve"> - </v>
      </c>
      <c r="AH95" s="6">
        <v>25916</v>
      </c>
      <c r="AI95" s="8" t="s">
        <v>977</v>
      </c>
      <c r="AJ95" s="1">
        <v>3103363318</v>
      </c>
      <c r="AK95" s="1" t="s">
        <v>978</v>
      </c>
      <c r="AL95" s="1" t="s">
        <v>547</v>
      </c>
      <c r="AM95" s="1">
        <v>63526944</v>
      </c>
      <c r="AN95" s="1">
        <v>5</v>
      </c>
      <c r="AO95" s="1"/>
      <c r="AP95" s="1"/>
      <c r="AQ95" s="1" t="s">
        <v>113</v>
      </c>
      <c r="AR95" s="1" t="s">
        <v>114</v>
      </c>
      <c r="AS95" s="6">
        <v>44581</v>
      </c>
      <c r="AT95" s="1" t="s">
        <v>344</v>
      </c>
      <c r="AU95" s="6">
        <v>44588</v>
      </c>
      <c r="AV95" s="6">
        <v>44588</v>
      </c>
      <c r="AW95" s="12">
        <v>62700000</v>
      </c>
      <c r="AX95" s="13">
        <v>44594</v>
      </c>
      <c r="AY95" s="6">
        <v>44927</v>
      </c>
      <c r="AZ95" s="14">
        <v>44927.999305555553</v>
      </c>
      <c r="BA95" s="1">
        <f>Tabla2022[[#This Row],[FECHA DE TERMINACIÓN INICIAL]]-Tabla2022[[#This Row],[FECHA ACTA DE INICIO]]</f>
        <v>333</v>
      </c>
      <c r="BB95" s="1">
        <f t="shared" si="1"/>
        <v>11</v>
      </c>
      <c r="BC95" s="12">
        <f>IF(Tabla2022[[#This Row],[PLAZO DE EJECUCIÓN MESES ]]&gt;0,Tabla2022[[#This Row],[VALOR INICIAL DEL CONTRATO]]/Tabla2022[[#This Row],[PLAZO DE EJECUCIÓN MESES ]]," 0 ")</f>
        <v>5700000</v>
      </c>
      <c r="BD95" s="1" t="s">
        <v>101</v>
      </c>
      <c r="BE95" s="12">
        <f>IF(Tabla2022[[#This Row],[ANTICIPOS]]="NO",0," - ")</f>
        <v>0</v>
      </c>
      <c r="BF95" s="1" t="s">
        <v>101</v>
      </c>
      <c r="BG95" s="1"/>
      <c r="BH95" s="1"/>
      <c r="BI95" s="1"/>
      <c r="BJ95" s="1"/>
      <c r="BK95" s="1"/>
      <c r="BL95" s="1"/>
      <c r="BM95" s="1"/>
      <c r="BN95" s="1"/>
      <c r="BO95" s="1"/>
      <c r="BP95" s="1"/>
      <c r="BQ95" s="1"/>
      <c r="BR95" s="1"/>
      <c r="BS95" s="1"/>
      <c r="BT95" s="1"/>
      <c r="BU95" s="1"/>
      <c r="BV95" s="1"/>
      <c r="BW95" s="1"/>
      <c r="BX95" s="1"/>
      <c r="BY95" s="1"/>
      <c r="BZ95" s="1">
        <f>Tabla2022[[#This Row],[DÍAS PRORROGA 1]]+Tabla2022[[#This Row],[DÍAS PRORROGA  2]]+Tabla2022[[#This Row],[DÍAS PRORROGA 3]]</f>
        <v>0</v>
      </c>
      <c r="CA95" s="12">
        <f>IF(Tabla2022[[#This Row],[ADICIÓN]]="NO",0,Tabla2022[[#This Row],[VALOR ADICIÓN 1]]+Tabla2022[[#This Row],[VALOR ADICIÓN 2]]+Tabla2022[[#This Row],[VALOR ADICIÓN 3]])</f>
        <v>0</v>
      </c>
      <c r="CB95" s="1"/>
      <c r="CC95" s="1">
        <v>123</v>
      </c>
      <c r="CD95" s="6">
        <f>IF(Tabla2022[[#This Row],[ADICIÓN]]="SI",Tabla2022[[#This Row],[PLAZO DE EJECUCIÓN DÍAS]]+Tabla2022[[#This Row],[DÍAS PRORROGA 1]]+Tabla2022[[#This Row],[DÍAS PRORROGA  2]]+Tabla2022[[#This Row],[DÍAS PRORROGA 3]],Tabla2022[[#This Row],[FECHA DE TERMINACIÓN INICIAL]])+Tabla2022[[#This Row],[TOTAL DÍAS SUSPENDIDOS]]</f>
        <v>45050</v>
      </c>
      <c r="CE95" s="12">
        <f>IF(Tabla2022[[#This Row],[ADICIÓN]]="SI",Tabla2022[[#This Row],[VALOR INICIAL DEL CONTRATO]]+Tabla2022[[#This Row],[VALOR ADICIONES ]],Tabla2022[[#This Row],[VALOR INICIAL DEL CONTRATO]])</f>
        <v>62700000</v>
      </c>
      <c r="CF95" s="8"/>
      <c r="CG95" s="8"/>
      <c r="CH95" s="5"/>
      <c r="CI95" s="5" t="s">
        <v>979</v>
      </c>
      <c r="CJ95" s="1">
        <v>48</v>
      </c>
      <c r="CK95" s="22" t="s">
        <v>935</v>
      </c>
      <c r="CL95" s="21" t="s">
        <v>936</v>
      </c>
      <c r="CM95" s="1">
        <v>1683</v>
      </c>
    </row>
    <row r="96" spans="1:91" ht="76.5" x14ac:dyDescent="0.45">
      <c r="A96" s="1">
        <v>2022</v>
      </c>
      <c r="B96" s="1">
        <v>95</v>
      </c>
      <c r="C96" s="1" t="s">
        <v>91</v>
      </c>
      <c r="D96" s="1" t="str">
        <f>IF(Tabla2022[[#This Row],[FECHA DE TERMINACIÓN FINAL]]=0,"PENDIENTE FECHA",IF(Tabla2022[[#This Row],[FECHA DE TERMINACIÓN FINAL]]&lt;15,"PRÓXIMO A VENCER",IF(Tabla2022[[#This Row],[FECHA DE TERMINACIÓN FINAL]]&gt;30,"VIGENTE",IF(Tabla2022[[#This Row],[FECHA DE TERMINACIÓN FINAL]]&lt;0,"VENCIDO"))))</f>
        <v>VIGENTE</v>
      </c>
      <c r="E96" s="1">
        <v>71131</v>
      </c>
      <c r="F96" s="1" t="s">
        <v>980</v>
      </c>
      <c r="G96" s="1" t="s">
        <v>981</v>
      </c>
      <c r="H96" s="5" t="s">
        <v>982</v>
      </c>
      <c r="I96" s="1" t="s">
        <v>248</v>
      </c>
      <c r="J96" s="1">
        <v>167</v>
      </c>
      <c r="K96" s="6">
        <v>44585</v>
      </c>
      <c r="L96" s="1">
        <v>189</v>
      </c>
      <c r="M96" s="7">
        <v>44587</v>
      </c>
      <c r="N96" s="8" t="s">
        <v>532</v>
      </c>
      <c r="O96" s="1" t="s">
        <v>97</v>
      </c>
      <c r="P96" s="1" t="s">
        <v>98</v>
      </c>
      <c r="Q96" s="1">
        <v>1</v>
      </c>
      <c r="R96" s="9" t="s">
        <v>983</v>
      </c>
      <c r="S96" s="10" t="s">
        <v>984</v>
      </c>
      <c r="T96" s="1" t="s">
        <v>101</v>
      </c>
      <c r="U96" s="1" t="s">
        <v>985</v>
      </c>
      <c r="V96" s="1" t="s">
        <v>103</v>
      </c>
      <c r="W96" s="8" t="s">
        <v>104</v>
      </c>
      <c r="X96" s="8" t="s">
        <v>105</v>
      </c>
      <c r="Y96" s="1" t="s">
        <v>106</v>
      </c>
      <c r="Z96" s="1" t="s">
        <v>320</v>
      </c>
      <c r="AA96" s="1" t="s">
        <v>101</v>
      </c>
      <c r="AB96" s="1" t="s">
        <v>108</v>
      </c>
      <c r="AC96" s="1">
        <v>79266150</v>
      </c>
      <c r="AD96" s="1">
        <v>6</v>
      </c>
      <c r="AE96" s="1" t="str">
        <f>IF(Tabla2022[[#This Row],[CONTRATISTA CONJUNTO]]="NO"," - ")</f>
        <v xml:space="preserve"> - </v>
      </c>
      <c r="AF96" s="1" t="str">
        <f>IF(Tabla2022[[#This Row],[CONTRATISTA CONJUNTO]]="NO"," - ")</f>
        <v xml:space="preserve"> - </v>
      </c>
      <c r="AG96" s="1" t="str">
        <f>IF(Tabla2022[[#This Row],[CONTRATISTA CONJUNTO]]="NO"," - ")</f>
        <v xml:space="preserve"> - </v>
      </c>
      <c r="AH96" s="6">
        <v>20340</v>
      </c>
      <c r="AI96" s="8" t="s">
        <v>986</v>
      </c>
      <c r="AJ96" s="1">
        <v>3167695359</v>
      </c>
      <c r="AK96" s="1" t="s">
        <v>987</v>
      </c>
      <c r="AL96" s="1" t="s">
        <v>323</v>
      </c>
      <c r="AM96" s="1">
        <v>52155157</v>
      </c>
      <c r="AN96" s="1">
        <v>2</v>
      </c>
      <c r="AO96" s="1"/>
      <c r="AP96" s="1"/>
      <c r="AQ96" s="1" t="s">
        <v>113</v>
      </c>
      <c r="AR96" s="1" t="s">
        <v>114</v>
      </c>
      <c r="AS96" s="6">
        <v>44579</v>
      </c>
      <c r="AT96" s="1" t="s">
        <v>115</v>
      </c>
      <c r="AU96" s="6">
        <v>44586</v>
      </c>
      <c r="AV96" s="6">
        <v>44586</v>
      </c>
      <c r="AW96" s="12">
        <v>66000000</v>
      </c>
      <c r="AX96" s="13">
        <v>44587</v>
      </c>
      <c r="AY96" s="6">
        <v>44920</v>
      </c>
      <c r="AZ96" s="14">
        <v>44920.999305555553</v>
      </c>
      <c r="BA96" s="1">
        <f>Tabla2022[[#This Row],[FECHA DE TERMINACIÓN INICIAL]]-Tabla2022[[#This Row],[FECHA ACTA DE INICIO]]</f>
        <v>333</v>
      </c>
      <c r="BB96" s="1">
        <f t="shared" si="1"/>
        <v>11</v>
      </c>
      <c r="BC96" s="12">
        <f>IF(Tabla2022[[#This Row],[PLAZO DE EJECUCIÓN MESES ]]&gt;0,Tabla2022[[#This Row],[VALOR INICIAL DEL CONTRATO]]/Tabla2022[[#This Row],[PLAZO DE EJECUCIÓN MESES ]]," 0 ")</f>
        <v>6000000</v>
      </c>
      <c r="BD96" s="1" t="s">
        <v>101</v>
      </c>
      <c r="BE96" s="12">
        <f>IF(Tabla2022[[#This Row],[ANTICIPOS]]="NO",0," - ")</f>
        <v>0</v>
      </c>
      <c r="BF96" s="1" t="s">
        <v>101</v>
      </c>
      <c r="BG96" s="1"/>
      <c r="BH96" s="1"/>
      <c r="BI96" s="1"/>
      <c r="BJ96" s="1"/>
      <c r="BK96" s="1"/>
      <c r="BL96" s="1"/>
      <c r="BM96" s="1"/>
      <c r="BN96" s="1"/>
      <c r="BO96" s="1"/>
      <c r="BP96" s="1"/>
      <c r="BQ96" s="1"/>
      <c r="BR96" s="1"/>
      <c r="BS96" s="1"/>
      <c r="BT96" s="1"/>
      <c r="BU96" s="1"/>
      <c r="BV96" s="1"/>
      <c r="BW96" s="1"/>
      <c r="BX96" s="1"/>
      <c r="BY96" s="1"/>
      <c r="BZ96" s="1">
        <f>Tabla2022[[#This Row],[DÍAS PRORROGA 1]]+Tabla2022[[#This Row],[DÍAS PRORROGA  2]]+Tabla2022[[#This Row],[DÍAS PRORROGA 3]]</f>
        <v>0</v>
      </c>
      <c r="CA96" s="12">
        <f>IF(Tabla2022[[#This Row],[ADICIÓN]]="NO",0,Tabla2022[[#This Row],[VALOR ADICIÓN 1]]+Tabla2022[[#This Row],[VALOR ADICIÓN 2]]+Tabla2022[[#This Row],[VALOR ADICIÓN 3]])</f>
        <v>0</v>
      </c>
      <c r="CB96" s="1"/>
      <c r="CC96" s="1"/>
      <c r="CD96" s="6">
        <f>IF(Tabla2022[[#This Row],[ADICIÓN]]="SI",Tabla2022[[#This Row],[PLAZO DE EJECUCIÓN DÍAS]]+Tabla2022[[#This Row],[DÍAS PRORROGA 1]]+Tabla2022[[#This Row],[DÍAS PRORROGA  2]]+Tabla2022[[#This Row],[DÍAS PRORROGA 3]],Tabla2022[[#This Row],[FECHA DE TERMINACIÓN INICIAL]])+Tabla2022[[#This Row],[TOTAL DÍAS SUSPENDIDOS]]</f>
        <v>44920</v>
      </c>
      <c r="CE96" s="12">
        <f>IF(Tabla2022[[#This Row],[ADICIÓN]]="SI",Tabla2022[[#This Row],[VALOR INICIAL DEL CONTRATO]]+Tabla2022[[#This Row],[VALOR ADICIONES ]],Tabla2022[[#This Row],[VALOR INICIAL DEL CONTRATO]])</f>
        <v>66000000</v>
      </c>
      <c r="CF96" s="8"/>
      <c r="CG96" s="8"/>
      <c r="CH96" s="5"/>
      <c r="CI96" s="5" t="s">
        <v>988</v>
      </c>
      <c r="CJ96" s="1">
        <v>6</v>
      </c>
      <c r="CK96" s="22" t="s">
        <v>539</v>
      </c>
      <c r="CL96" s="22" t="s">
        <v>477</v>
      </c>
      <c r="CM96" s="1">
        <v>1637</v>
      </c>
    </row>
    <row r="97" spans="1:91" ht="114.75" x14ac:dyDescent="0.45">
      <c r="A97" s="1">
        <v>2022</v>
      </c>
      <c r="B97" s="1">
        <v>96</v>
      </c>
      <c r="C97" s="1" t="s">
        <v>91</v>
      </c>
      <c r="D97" s="1" t="str">
        <f>IF(Tabla2022[[#This Row],[FECHA DE TERMINACIÓN FINAL]]=0,"PENDIENTE FECHA",IF(Tabla2022[[#This Row],[FECHA DE TERMINACIÓN FINAL]]&lt;15,"PRÓXIMO A VENCER",IF(Tabla2022[[#This Row],[FECHA DE TERMINACIÓN FINAL]]&gt;30,"VIGENTE",IF(Tabla2022[[#This Row],[FECHA DE TERMINACIÓN FINAL]]&lt;0,"VENCIDO"))))</f>
        <v>VIGENTE</v>
      </c>
      <c r="E97" s="1">
        <v>67915</v>
      </c>
      <c r="F97" s="1" t="s">
        <v>989</v>
      </c>
      <c r="G97" s="1" t="s">
        <v>990</v>
      </c>
      <c r="H97" s="5" t="s">
        <v>991</v>
      </c>
      <c r="I97" s="1" t="s">
        <v>248</v>
      </c>
      <c r="J97" s="1">
        <v>47</v>
      </c>
      <c r="K97" s="6">
        <v>44573</v>
      </c>
      <c r="L97" s="1">
        <v>187</v>
      </c>
      <c r="M97" s="7">
        <v>44587</v>
      </c>
      <c r="N97" s="8" t="s">
        <v>96</v>
      </c>
      <c r="O97" s="1" t="s">
        <v>97</v>
      </c>
      <c r="P97" s="1" t="s">
        <v>98</v>
      </c>
      <c r="Q97" s="1">
        <v>1</v>
      </c>
      <c r="R97" s="9" t="s">
        <v>992</v>
      </c>
      <c r="S97" s="10" t="s">
        <v>993</v>
      </c>
      <c r="T97" s="1" t="s">
        <v>101</v>
      </c>
      <c r="U97" s="1" t="s">
        <v>994</v>
      </c>
      <c r="V97" s="1" t="s">
        <v>103</v>
      </c>
      <c r="W97" s="8" t="s">
        <v>104</v>
      </c>
      <c r="X97" s="8" t="s">
        <v>105</v>
      </c>
      <c r="Y97" s="1" t="s">
        <v>127</v>
      </c>
      <c r="Z97" s="1" t="s">
        <v>362</v>
      </c>
      <c r="AA97" s="1" t="s">
        <v>101</v>
      </c>
      <c r="AB97" s="1" t="s">
        <v>108</v>
      </c>
      <c r="AC97" s="1" t="s">
        <v>995</v>
      </c>
      <c r="AD97" s="1" t="s">
        <v>996</v>
      </c>
      <c r="AE97" s="1" t="str">
        <f>IF(Tabla2022[[#This Row],[CONTRATISTA CONJUNTO]]="NO"," - ")</f>
        <v xml:space="preserve"> - </v>
      </c>
      <c r="AF97" s="1" t="str">
        <f>IF(Tabla2022[[#This Row],[CONTRATISTA CONJUNTO]]="NO"," - ")</f>
        <v xml:space="preserve"> - </v>
      </c>
      <c r="AG97" s="1" t="str">
        <f>IF(Tabla2022[[#This Row],[CONTRATISTA CONJUNTO]]="NO"," - ")</f>
        <v xml:space="preserve"> - </v>
      </c>
      <c r="AH97" s="6">
        <v>30600</v>
      </c>
      <c r="AI97" s="8" t="s">
        <v>997</v>
      </c>
      <c r="AJ97" s="1">
        <v>3006640062</v>
      </c>
      <c r="AK97" s="1" t="s">
        <v>998</v>
      </c>
      <c r="AL97" s="1" t="s">
        <v>361</v>
      </c>
      <c r="AM97" s="1">
        <v>1032460361</v>
      </c>
      <c r="AN97" s="1">
        <v>4</v>
      </c>
      <c r="AO97" s="1"/>
      <c r="AP97" s="1"/>
      <c r="AQ97" s="1" t="s">
        <v>113</v>
      </c>
      <c r="AR97" s="1" t="s">
        <v>114</v>
      </c>
      <c r="AS97" s="6">
        <v>44582</v>
      </c>
      <c r="AT97" s="1" t="s">
        <v>344</v>
      </c>
      <c r="AU97" s="6">
        <v>44586</v>
      </c>
      <c r="AV97" s="6">
        <v>44587</v>
      </c>
      <c r="AW97" s="12">
        <v>66000000</v>
      </c>
      <c r="AX97" s="13">
        <v>44589</v>
      </c>
      <c r="AY97" s="6">
        <v>44922</v>
      </c>
      <c r="AZ97" s="14">
        <v>44922.999305555553</v>
      </c>
      <c r="BA97" s="1">
        <f>Tabla2022[[#This Row],[FECHA DE TERMINACIÓN INICIAL]]-Tabla2022[[#This Row],[FECHA ACTA DE INICIO]]</f>
        <v>333</v>
      </c>
      <c r="BB97" s="1">
        <f t="shared" si="1"/>
        <v>11</v>
      </c>
      <c r="BC97" s="12">
        <f>IF(Tabla2022[[#This Row],[PLAZO DE EJECUCIÓN MESES ]]&gt;0,Tabla2022[[#This Row],[VALOR INICIAL DEL CONTRATO]]/Tabla2022[[#This Row],[PLAZO DE EJECUCIÓN MESES ]]," 0 ")</f>
        <v>6000000</v>
      </c>
      <c r="BD97" s="1" t="s">
        <v>101</v>
      </c>
      <c r="BE97" s="12">
        <f>IF(Tabla2022[[#This Row],[ANTICIPOS]]="NO",0," - ")</f>
        <v>0</v>
      </c>
      <c r="BF97" s="1" t="s">
        <v>101</v>
      </c>
      <c r="BG97" s="1"/>
      <c r="BH97" s="1"/>
      <c r="BI97" s="1"/>
      <c r="BJ97" s="1"/>
      <c r="BK97" s="1"/>
      <c r="BL97" s="1"/>
      <c r="BM97" s="1"/>
      <c r="BN97" s="1"/>
      <c r="BO97" s="1"/>
      <c r="BP97" s="1"/>
      <c r="BQ97" s="1"/>
      <c r="BR97" s="1"/>
      <c r="BS97" s="1"/>
      <c r="BT97" s="1"/>
      <c r="BU97" s="1"/>
      <c r="BV97" s="1"/>
      <c r="BW97" s="1"/>
      <c r="BX97" s="1"/>
      <c r="BY97" s="1"/>
      <c r="BZ97" s="1">
        <f>Tabla2022[[#This Row],[DÍAS PRORROGA 1]]+Tabla2022[[#This Row],[DÍAS PRORROGA  2]]+Tabla2022[[#This Row],[DÍAS PRORROGA 3]]</f>
        <v>0</v>
      </c>
      <c r="CA97" s="12">
        <f>IF(Tabla2022[[#This Row],[ADICIÓN]]="NO",0,Tabla2022[[#This Row],[VALOR ADICIÓN 1]]+Tabla2022[[#This Row],[VALOR ADICIÓN 2]]+Tabla2022[[#This Row],[VALOR ADICIÓN 3]])</f>
        <v>0</v>
      </c>
      <c r="CB97" s="1"/>
      <c r="CC97" s="1"/>
      <c r="CD97" s="6">
        <f>IF(Tabla2022[[#This Row],[ADICIÓN]]="SI",Tabla2022[[#This Row],[PLAZO DE EJECUCIÓN DÍAS]]+Tabla2022[[#This Row],[DÍAS PRORROGA 1]]+Tabla2022[[#This Row],[DÍAS PRORROGA  2]]+Tabla2022[[#This Row],[DÍAS PRORROGA 3]],Tabla2022[[#This Row],[FECHA DE TERMINACIÓN INICIAL]])+Tabla2022[[#This Row],[TOTAL DÍAS SUSPENDIDOS]]</f>
        <v>44922</v>
      </c>
      <c r="CE97" s="12">
        <f>IF(Tabla2022[[#This Row],[ADICIÓN]]="SI",Tabla2022[[#This Row],[VALOR INICIAL DEL CONTRATO]]+Tabla2022[[#This Row],[VALOR ADICIONES ]],Tabla2022[[#This Row],[VALOR INICIAL DEL CONTRATO]])</f>
        <v>66000000</v>
      </c>
      <c r="CF97" s="8"/>
      <c r="CG97" s="8"/>
      <c r="CH97" s="5"/>
      <c r="CI97" s="5" t="s">
        <v>999</v>
      </c>
      <c r="CJ97" s="1">
        <v>57</v>
      </c>
      <c r="CK97" s="8" t="s">
        <v>118</v>
      </c>
      <c r="CL97" s="8" t="s">
        <v>119</v>
      </c>
      <c r="CM97" s="1">
        <v>1696</v>
      </c>
    </row>
    <row r="98" spans="1:91" ht="63.75" x14ac:dyDescent="0.45">
      <c r="A98" s="1">
        <v>2022</v>
      </c>
      <c r="B98" s="1">
        <v>97</v>
      </c>
      <c r="C98" s="1" t="s">
        <v>91</v>
      </c>
      <c r="D98" s="1" t="str">
        <f>IF(Tabla2022[[#This Row],[FECHA DE TERMINACIÓN FINAL]]=0,"PENDIENTE FECHA",IF(Tabla2022[[#This Row],[FECHA DE TERMINACIÓN FINAL]]&lt;15,"PRÓXIMO A VENCER",IF(Tabla2022[[#This Row],[FECHA DE TERMINACIÓN FINAL]]&gt;30,"VIGENTE",IF(Tabla2022[[#This Row],[FECHA DE TERMINACIÓN FINAL]]&lt;0,"VENCIDO"))))</f>
        <v>VIGENTE</v>
      </c>
      <c r="E98" s="1">
        <v>68459</v>
      </c>
      <c r="F98" s="1" t="s">
        <v>1000</v>
      </c>
      <c r="G98" s="1" t="s">
        <v>1001</v>
      </c>
      <c r="H98" s="5" t="s">
        <v>1002</v>
      </c>
      <c r="I98" s="1" t="s">
        <v>1003</v>
      </c>
      <c r="J98" s="1">
        <v>102</v>
      </c>
      <c r="K98" s="6">
        <v>44580</v>
      </c>
      <c r="L98" s="1">
        <v>278</v>
      </c>
      <c r="M98" s="7">
        <v>44594</v>
      </c>
      <c r="N98" s="8" t="s">
        <v>660</v>
      </c>
      <c r="O98" s="1" t="s">
        <v>97</v>
      </c>
      <c r="P98" s="1" t="s">
        <v>98</v>
      </c>
      <c r="Q98" s="1">
        <v>1</v>
      </c>
      <c r="R98" s="9" t="s">
        <v>1004</v>
      </c>
      <c r="S98" s="10" t="s">
        <v>1004</v>
      </c>
      <c r="T98" s="1" t="s">
        <v>101</v>
      </c>
      <c r="U98" s="1" t="s">
        <v>1005</v>
      </c>
      <c r="V98" s="1" t="s">
        <v>103</v>
      </c>
      <c r="W98" s="8" t="s">
        <v>104</v>
      </c>
      <c r="X98" s="8" t="s">
        <v>105</v>
      </c>
      <c r="Y98" s="1" t="s">
        <v>106</v>
      </c>
      <c r="Z98" s="1" t="s">
        <v>450</v>
      </c>
      <c r="AA98" s="1" t="s">
        <v>114</v>
      </c>
      <c r="AB98" s="1" t="s">
        <v>108</v>
      </c>
      <c r="AC98" s="1">
        <v>1033767652</v>
      </c>
      <c r="AD98" s="1">
        <v>5</v>
      </c>
      <c r="AE98" s="1" t="str">
        <f>IF(Tabla2022[[#This Row],[CONTRATISTA CONJUNTO]]="NO"," - ")</f>
        <v xml:space="preserve"> - </v>
      </c>
      <c r="AF98" s="1" t="str">
        <f>IF(Tabla2022[[#This Row],[CONTRATISTA CONJUNTO]]="NO"," - ")</f>
        <v xml:space="preserve"> - </v>
      </c>
      <c r="AG98" s="1" t="str">
        <f>IF(Tabla2022[[#This Row],[CONTRATISTA CONJUNTO]]="NO"," - ")</f>
        <v xml:space="preserve"> - </v>
      </c>
      <c r="AH98" s="6">
        <v>34536</v>
      </c>
      <c r="AI98" s="8" t="s">
        <v>1006</v>
      </c>
      <c r="AJ98" s="1">
        <v>3138686163</v>
      </c>
      <c r="AK98" s="1" t="s">
        <v>1007</v>
      </c>
      <c r="AL98" s="1" t="s">
        <v>1008</v>
      </c>
      <c r="AM98" s="1">
        <v>3231906</v>
      </c>
      <c r="AN98" s="1">
        <v>1</v>
      </c>
      <c r="AO98" s="1"/>
      <c r="AP98" s="1"/>
      <c r="AQ98" s="1" t="s">
        <v>113</v>
      </c>
      <c r="AR98" s="1" t="s">
        <v>114</v>
      </c>
      <c r="AS98" s="6">
        <v>44580</v>
      </c>
      <c r="AT98" s="1" t="s">
        <v>705</v>
      </c>
      <c r="AU98" s="6">
        <v>44587</v>
      </c>
      <c r="AV98" s="6">
        <v>44587</v>
      </c>
      <c r="AW98" s="12">
        <v>24200000</v>
      </c>
      <c r="AX98" s="13">
        <v>44594</v>
      </c>
      <c r="AY98" s="6">
        <v>44927</v>
      </c>
      <c r="AZ98" s="14">
        <v>44927.999305555553</v>
      </c>
      <c r="BA98" s="1">
        <f>Tabla2022[[#This Row],[FECHA DE TERMINACIÓN INICIAL]]-Tabla2022[[#This Row],[FECHA ACTA DE INICIO]]</f>
        <v>333</v>
      </c>
      <c r="BB98" s="1">
        <f t="shared" si="1"/>
        <v>11</v>
      </c>
      <c r="BC98" s="12">
        <f>IF(Tabla2022[[#This Row],[PLAZO DE EJECUCIÓN MESES ]]&gt;0,Tabla2022[[#This Row],[VALOR INICIAL DEL CONTRATO]]/Tabla2022[[#This Row],[PLAZO DE EJECUCIÓN MESES ]]," 0 ")</f>
        <v>2200000</v>
      </c>
      <c r="BD98" s="1" t="s">
        <v>101</v>
      </c>
      <c r="BE98" s="12">
        <f>IF(Tabla2022[[#This Row],[ANTICIPOS]]="NO",0," - ")</f>
        <v>0</v>
      </c>
      <c r="BF98" s="1" t="s">
        <v>101</v>
      </c>
      <c r="BG98" s="1"/>
      <c r="BH98" s="1"/>
      <c r="BI98" s="1"/>
      <c r="BJ98" s="1"/>
      <c r="BK98" s="1"/>
      <c r="BL98" s="1"/>
      <c r="BM98" s="1"/>
      <c r="BN98" s="1"/>
      <c r="BO98" s="1"/>
      <c r="BP98" s="1"/>
      <c r="BQ98" s="1"/>
      <c r="BR98" s="1"/>
      <c r="BS98" s="1"/>
      <c r="BT98" s="1"/>
      <c r="BU98" s="1"/>
      <c r="BV98" s="1"/>
      <c r="BW98" s="1"/>
      <c r="BX98" s="1"/>
      <c r="BY98" s="1"/>
      <c r="BZ98" s="1">
        <f>Tabla2022[[#This Row],[DÍAS PRORROGA 1]]+Tabla2022[[#This Row],[DÍAS PRORROGA  2]]+Tabla2022[[#This Row],[DÍAS PRORROGA 3]]</f>
        <v>0</v>
      </c>
      <c r="CA98" s="12">
        <f>IF(Tabla2022[[#This Row],[ADICIÓN]]="NO",0,Tabla2022[[#This Row],[VALOR ADICIÓN 1]]+Tabla2022[[#This Row],[VALOR ADICIÓN 2]]+Tabla2022[[#This Row],[VALOR ADICIÓN 3]])</f>
        <v>0</v>
      </c>
      <c r="CB98" s="1"/>
      <c r="CC98" s="1"/>
      <c r="CD98" s="6">
        <f>IF(Tabla2022[[#This Row],[ADICIÓN]]="SI",Tabla2022[[#This Row],[PLAZO DE EJECUCIÓN DÍAS]]+Tabla2022[[#This Row],[DÍAS PRORROGA 1]]+Tabla2022[[#This Row],[DÍAS PRORROGA  2]]+Tabla2022[[#This Row],[DÍAS PRORROGA 3]],Tabla2022[[#This Row],[FECHA DE TERMINACIÓN INICIAL]])+Tabla2022[[#This Row],[TOTAL DÍAS SUSPENDIDOS]]</f>
        <v>44927</v>
      </c>
      <c r="CE98" s="12">
        <f>IF(Tabla2022[[#This Row],[ADICIÓN]]="SI",Tabla2022[[#This Row],[VALOR INICIAL DEL CONTRATO]]+Tabla2022[[#This Row],[VALOR ADICIONES ]],Tabla2022[[#This Row],[VALOR INICIAL DEL CONTRATO]])</f>
        <v>24200000</v>
      </c>
      <c r="CF98" s="8"/>
      <c r="CG98" s="8"/>
      <c r="CH98" s="5"/>
      <c r="CI98" s="29" t="s">
        <v>1009</v>
      </c>
      <c r="CJ98" s="1">
        <v>57</v>
      </c>
      <c r="CK98" s="8" t="s">
        <v>118</v>
      </c>
      <c r="CL98" s="8" t="s">
        <v>119</v>
      </c>
      <c r="CM98" s="1">
        <v>1696</v>
      </c>
    </row>
    <row r="99" spans="1:91" ht="51" x14ac:dyDescent="0.45">
      <c r="A99" s="1">
        <v>2022</v>
      </c>
      <c r="B99" s="1">
        <v>98</v>
      </c>
      <c r="C99" s="1" t="s">
        <v>91</v>
      </c>
      <c r="D99" s="1" t="str">
        <f>IF(Tabla2022[[#This Row],[FECHA DE TERMINACIÓN FINAL]]=0,"PENDIENTE FECHA",IF(Tabla2022[[#This Row],[FECHA DE TERMINACIÓN FINAL]]&lt;15,"PRÓXIMO A VENCER",IF(Tabla2022[[#This Row],[FECHA DE TERMINACIÓN FINAL]]&gt;30,"VIGENTE",IF(Tabla2022[[#This Row],[FECHA DE TERMINACIÓN FINAL]]&lt;0,"VENCIDO"))))</f>
        <v>VIGENTE</v>
      </c>
      <c r="E99" s="1">
        <v>68271</v>
      </c>
      <c r="F99" s="1" t="s">
        <v>1010</v>
      </c>
      <c r="G99" s="1" t="s">
        <v>1011</v>
      </c>
      <c r="H99" s="5" t="s">
        <v>1012</v>
      </c>
      <c r="I99" s="1" t="s">
        <v>248</v>
      </c>
      <c r="J99" s="1">
        <v>105</v>
      </c>
      <c r="K99" s="6">
        <v>44580</v>
      </c>
      <c r="L99" s="1">
        <v>185</v>
      </c>
      <c r="M99" s="7">
        <v>44587</v>
      </c>
      <c r="N99" s="8" t="s">
        <v>96</v>
      </c>
      <c r="O99" s="1" t="s">
        <v>97</v>
      </c>
      <c r="P99" s="1" t="s">
        <v>98</v>
      </c>
      <c r="Q99" s="1">
        <v>1</v>
      </c>
      <c r="R99" s="9" t="s">
        <v>1013</v>
      </c>
      <c r="S99" s="10" t="s">
        <v>1013</v>
      </c>
      <c r="T99" s="1" t="s">
        <v>101</v>
      </c>
      <c r="U99" s="1" t="s">
        <v>1014</v>
      </c>
      <c r="V99" s="1" t="s">
        <v>103</v>
      </c>
      <c r="W99" s="8" t="s">
        <v>104</v>
      </c>
      <c r="X99" s="8" t="s">
        <v>105</v>
      </c>
      <c r="Y99" s="1" t="s">
        <v>106</v>
      </c>
      <c r="Z99" s="1" t="s">
        <v>450</v>
      </c>
      <c r="AA99" s="1" t="s">
        <v>114</v>
      </c>
      <c r="AB99" s="1" t="s">
        <v>108</v>
      </c>
      <c r="AC99" s="1">
        <v>79632494</v>
      </c>
      <c r="AD99" s="1">
        <v>4</v>
      </c>
      <c r="AE99" s="1" t="str">
        <f>IF(Tabla2022[[#This Row],[CONTRATISTA CONJUNTO]]="NO"," - ")</f>
        <v xml:space="preserve"> - </v>
      </c>
      <c r="AF99" s="1" t="str">
        <f>IF(Tabla2022[[#This Row],[CONTRATISTA CONJUNTO]]="NO"," - ")</f>
        <v xml:space="preserve"> - </v>
      </c>
      <c r="AG99" s="1" t="str">
        <f>IF(Tabla2022[[#This Row],[CONTRATISTA CONJUNTO]]="NO"," - ")</f>
        <v xml:space="preserve"> - </v>
      </c>
      <c r="AH99" s="6">
        <v>30065</v>
      </c>
      <c r="AI99" s="8" t="s">
        <v>1015</v>
      </c>
      <c r="AJ99" s="1">
        <v>3107720089</v>
      </c>
      <c r="AK99" s="1" t="s">
        <v>495</v>
      </c>
      <c r="AL99" s="1" t="s">
        <v>547</v>
      </c>
      <c r="AM99" s="1">
        <v>63526944</v>
      </c>
      <c r="AN99" s="1">
        <v>5</v>
      </c>
      <c r="AO99" s="1"/>
      <c r="AP99" s="1"/>
      <c r="AQ99" s="1" t="s">
        <v>113</v>
      </c>
      <c r="AR99" s="1" t="s">
        <v>114</v>
      </c>
      <c r="AS99" s="6">
        <v>44580</v>
      </c>
      <c r="AT99" s="1" t="s">
        <v>344</v>
      </c>
      <c r="AU99" s="6">
        <v>44587</v>
      </c>
      <c r="AV99" s="6">
        <v>44587</v>
      </c>
      <c r="AW99" s="12">
        <v>77000000</v>
      </c>
      <c r="AX99" s="13">
        <v>44587</v>
      </c>
      <c r="AY99" s="6">
        <v>44920</v>
      </c>
      <c r="AZ99" s="14">
        <v>44920.999305555553</v>
      </c>
      <c r="BA99" s="1">
        <f>Tabla2022[[#This Row],[FECHA DE TERMINACIÓN INICIAL]]-Tabla2022[[#This Row],[FECHA ACTA DE INICIO]]</f>
        <v>333</v>
      </c>
      <c r="BB99" s="1">
        <f t="shared" si="1"/>
        <v>11</v>
      </c>
      <c r="BC99" s="12">
        <f>IF(Tabla2022[[#This Row],[PLAZO DE EJECUCIÓN MESES ]]&gt;0,Tabla2022[[#This Row],[VALOR INICIAL DEL CONTRATO]]/Tabla2022[[#This Row],[PLAZO DE EJECUCIÓN MESES ]]," 0 ")</f>
        <v>7000000</v>
      </c>
      <c r="BD99" s="1" t="s">
        <v>101</v>
      </c>
      <c r="BE99" s="12">
        <f>IF(Tabla2022[[#This Row],[ANTICIPOS]]="NO",0," - ")</f>
        <v>0</v>
      </c>
      <c r="BF99" s="1" t="s">
        <v>101</v>
      </c>
      <c r="BG99" s="1"/>
      <c r="BH99" s="1"/>
      <c r="BI99" s="1"/>
      <c r="BJ99" s="1"/>
      <c r="BK99" s="1"/>
      <c r="BL99" s="1"/>
      <c r="BM99" s="1"/>
      <c r="BN99" s="1"/>
      <c r="BO99" s="1"/>
      <c r="BP99" s="1"/>
      <c r="BQ99" s="1"/>
      <c r="BR99" s="1"/>
      <c r="BS99" s="1"/>
      <c r="BT99" s="1"/>
      <c r="BU99" s="1"/>
      <c r="BV99" s="1"/>
      <c r="BW99" s="1"/>
      <c r="BX99" s="1"/>
      <c r="BY99" s="1"/>
      <c r="BZ99" s="1">
        <f>Tabla2022[[#This Row],[DÍAS PRORROGA 1]]+Tabla2022[[#This Row],[DÍAS PRORROGA  2]]+Tabla2022[[#This Row],[DÍAS PRORROGA 3]]</f>
        <v>0</v>
      </c>
      <c r="CA99" s="12">
        <f>IF(Tabla2022[[#This Row],[ADICIÓN]]="NO",0,Tabla2022[[#This Row],[VALOR ADICIÓN 1]]+Tabla2022[[#This Row],[VALOR ADICIÓN 2]]+Tabla2022[[#This Row],[VALOR ADICIÓN 3]])</f>
        <v>0</v>
      </c>
      <c r="CB99" s="1"/>
      <c r="CC99" s="1"/>
      <c r="CD99" s="6">
        <f>IF(Tabla2022[[#This Row],[ADICIÓN]]="SI",Tabla2022[[#This Row],[PLAZO DE EJECUCIÓN DÍAS]]+Tabla2022[[#This Row],[DÍAS PRORROGA 1]]+Tabla2022[[#This Row],[DÍAS PRORROGA  2]]+Tabla2022[[#This Row],[DÍAS PRORROGA 3]],Tabla2022[[#This Row],[FECHA DE TERMINACIÓN INICIAL]])+Tabla2022[[#This Row],[TOTAL DÍAS SUSPENDIDOS]]</f>
        <v>44920</v>
      </c>
      <c r="CE99" s="12">
        <f>IF(Tabla2022[[#This Row],[ADICIÓN]]="SI",Tabla2022[[#This Row],[VALOR INICIAL DEL CONTRATO]]+Tabla2022[[#This Row],[VALOR ADICIONES ]],Tabla2022[[#This Row],[VALOR INICIAL DEL CONTRATO]])</f>
        <v>77000000</v>
      </c>
      <c r="CF99" s="8"/>
      <c r="CG99" s="8"/>
      <c r="CH99" s="5"/>
      <c r="CI99" s="5" t="s">
        <v>1016</v>
      </c>
      <c r="CJ99" s="1">
        <v>57</v>
      </c>
      <c r="CK99" s="8" t="s">
        <v>118</v>
      </c>
      <c r="CL99" s="8" t="s">
        <v>119</v>
      </c>
      <c r="CM99" s="1">
        <v>1696</v>
      </c>
    </row>
    <row r="100" spans="1:91" ht="76.5" x14ac:dyDescent="0.45">
      <c r="A100" s="1">
        <v>2022</v>
      </c>
      <c r="B100" s="1">
        <v>99</v>
      </c>
      <c r="C100" s="1" t="s">
        <v>91</v>
      </c>
      <c r="D100" s="1" t="str">
        <f>IF(Tabla2022[[#This Row],[FECHA DE TERMINACIÓN FINAL]]=0,"PENDIENTE FECHA",IF(Tabla2022[[#This Row],[FECHA DE TERMINACIÓN FINAL]]&lt;15,"PRÓXIMO A VENCER",IF(Tabla2022[[#This Row],[FECHA DE TERMINACIÓN FINAL]]&gt;30,"VIGENTE",IF(Tabla2022[[#This Row],[FECHA DE TERMINACIÓN FINAL]]&lt;0,"VENCIDO"))))</f>
        <v>VIGENTE</v>
      </c>
      <c r="E100" s="1">
        <v>66620</v>
      </c>
      <c r="F100" s="1" t="s">
        <v>1017</v>
      </c>
      <c r="G100" s="1" t="s">
        <v>1018</v>
      </c>
      <c r="H100" s="5" t="s">
        <v>1019</v>
      </c>
      <c r="I100" s="1" t="s">
        <v>95</v>
      </c>
      <c r="J100" s="1">
        <v>126</v>
      </c>
      <c r="K100" s="6">
        <v>44581</v>
      </c>
      <c r="L100" s="1">
        <v>271</v>
      </c>
      <c r="M100" s="7">
        <v>44593</v>
      </c>
      <c r="N100" s="8" t="s">
        <v>96</v>
      </c>
      <c r="O100" s="1" t="s">
        <v>97</v>
      </c>
      <c r="P100" s="1" t="s">
        <v>98</v>
      </c>
      <c r="Q100" s="1">
        <v>1</v>
      </c>
      <c r="R100" s="9" t="s">
        <v>1020</v>
      </c>
      <c r="S100" s="10" t="s">
        <v>1020</v>
      </c>
      <c r="T100" s="1" t="s">
        <v>101</v>
      </c>
      <c r="U100" s="1" t="s">
        <v>183</v>
      </c>
      <c r="V100" s="1" t="s">
        <v>103</v>
      </c>
      <c r="W100" s="8" t="s">
        <v>104</v>
      </c>
      <c r="X100" s="8" t="s">
        <v>105</v>
      </c>
      <c r="Y100" s="1" t="s">
        <v>106</v>
      </c>
      <c r="Z100" s="1" t="s">
        <v>180</v>
      </c>
      <c r="AA100" s="1" t="s">
        <v>101</v>
      </c>
      <c r="AB100" s="1" t="s">
        <v>108</v>
      </c>
      <c r="AC100" s="1">
        <v>1023861638</v>
      </c>
      <c r="AD100" s="1">
        <v>7</v>
      </c>
      <c r="AE100" s="1" t="str">
        <f>IF(Tabla2022[[#This Row],[CONTRATISTA CONJUNTO]]="NO"," - ")</f>
        <v xml:space="preserve"> - </v>
      </c>
      <c r="AF100" s="1" t="str">
        <f>IF(Tabla2022[[#This Row],[CONTRATISTA CONJUNTO]]="NO"," - ")</f>
        <v xml:space="preserve"> - </v>
      </c>
      <c r="AG100" s="1" t="str">
        <f>IF(Tabla2022[[#This Row],[CONTRATISTA CONJUNTO]]="NO"," - ")</f>
        <v xml:space="preserve"> - </v>
      </c>
      <c r="AH100" s="6">
        <v>31508</v>
      </c>
      <c r="AI100" s="8" t="s">
        <v>1021</v>
      </c>
      <c r="AJ100" s="1">
        <v>3004607434</v>
      </c>
      <c r="AK100" s="1" t="s">
        <v>1022</v>
      </c>
      <c r="AL100" s="1" t="s">
        <v>111</v>
      </c>
      <c r="AM100" s="1">
        <v>1014225583</v>
      </c>
      <c r="AN100" s="1">
        <v>0</v>
      </c>
      <c r="AO100" s="1" t="s">
        <v>112</v>
      </c>
      <c r="AP100" s="6">
        <v>44699</v>
      </c>
      <c r="AQ100" s="1" t="s">
        <v>113</v>
      </c>
      <c r="AR100" s="1" t="s">
        <v>114</v>
      </c>
      <c r="AS100" s="6">
        <v>44586</v>
      </c>
      <c r="AT100" s="1" t="s">
        <v>115</v>
      </c>
      <c r="AU100" s="6">
        <v>44586</v>
      </c>
      <c r="AV100" s="6">
        <v>44586</v>
      </c>
      <c r="AW100" s="12">
        <v>88000000</v>
      </c>
      <c r="AX100" s="13">
        <v>44593</v>
      </c>
      <c r="AY100" s="6">
        <v>44926</v>
      </c>
      <c r="AZ100" s="14">
        <v>44926.999305555553</v>
      </c>
      <c r="BA100" s="1">
        <f>Tabla2022[[#This Row],[FECHA DE TERMINACIÓN INICIAL]]-Tabla2022[[#This Row],[FECHA ACTA DE INICIO]]</f>
        <v>333</v>
      </c>
      <c r="BB100" s="1">
        <f t="shared" si="1"/>
        <v>11</v>
      </c>
      <c r="BC100" s="12">
        <f>IF(Tabla2022[[#This Row],[PLAZO DE EJECUCIÓN MESES ]]&gt;0,Tabla2022[[#This Row],[VALOR INICIAL DEL CONTRATO]]/Tabla2022[[#This Row],[PLAZO DE EJECUCIÓN MESES ]]," 0 ")</f>
        <v>8000000</v>
      </c>
      <c r="BD100" s="1" t="s">
        <v>101</v>
      </c>
      <c r="BE100" s="12">
        <f>IF(Tabla2022[[#This Row],[ANTICIPOS]]="NO",0," - ")</f>
        <v>0</v>
      </c>
      <c r="BF100" s="1" t="s">
        <v>101</v>
      </c>
      <c r="BG100" s="1"/>
      <c r="BH100" s="1"/>
      <c r="BI100" s="1"/>
      <c r="BJ100" s="1"/>
      <c r="BK100" s="1"/>
      <c r="BL100" s="1"/>
      <c r="BM100" s="1"/>
      <c r="BN100" s="1"/>
      <c r="BO100" s="1"/>
      <c r="BP100" s="1"/>
      <c r="BQ100" s="1"/>
      <c r="BR100" s="1"/>
      <c r="BS100" s="1"/>
      <c r="BT100" s="1"/>
      <c r="BU100" s="1"/>
      <c r="BV100" s="1"/>
      <c r="BW100" s="1"/>
      <c r="BX100" s="1"/>
      <c r="BY100" s="1"/>
      <c r="BZ100" s="1">
        <f>Tabla2022[[#This Row],[DÍAS PRORROGA 1]]+Tabla2022[[#This Row],[DÍAS PRORROGA  2]]+Tabla2022[[#This Row],[DÍAS PRORROGA 3]]</f>
        <v>0</v>
      </c>
      <c r="CA100" s="12">
        <f>IF(Tabla2022[[#This Row],[ADICIÓN]]="NO",0,Tabla2022[[#This Row],[VALOR ADICIÓN 1]]+Tabla2022[[#This Row],[VALOR ADICIÓN 2]]+Tabla2022[[#This Row],[VALOR ADICIÓN 3]])</f>
        <v>0</v>
      </c>
      <c r="CB100" s="1"/>
      <c r="CC100" s="1"/>
      <c r="CD100" s="6">
        <f>IF(Tabla2022[[#This Row],[ADICIÓN]]="SI",Tabla2022[[#This Row],[PLAZO DE EJECUCIÓN DÍAS]]+Tabla2022[[#This Row],[DÍAS PRORROGA 1]]+Tabla2022[[#This Row],[DÍAS PRORROGA  2]]+Tabla2022[[#This Row],[DÍAS PRORROGA 3]],Tabla2022[[#This Row],[FECHA DE TERMINACIÓN INICIAL]])+Tabla2022[[#This Row],[TOTAL DÍAS SUSPENDIDOS]]</f>
        <v>44926</v>
      </c>
      <c r="CE100" s="12">
        <f>IF(Tabla2022[[#This Row],[ADICIÓN]]="SI",Tabla2022[[#This Row],[VALOR INICIAL DEL CONTRATO]]+Tabla2022[[#This Row],[VALOR ADICIONES ]],Tabla2022[[#This Row],[VALOR INICIAL DEL CONTRATO]])</f>
        <v>88000000</v>
      </c>
      <c r="CF100" s="8"/>
      <c r="CG100" s="8"/>
      <c r="CH100" s="5" t="s">
        <v>1023</v>
      </c>
      <c r="CI100" s="5" t="s">
        <v>1024</v>
      </c>
      <c r="CJ100" s="1">
        <v>57</v>
      </c>
      <c r="CK100" s="8" t="s">
        <v>118</v>
      </c>
      <c r="CL100" s="8" t="s">
        <v>119</v>
      </c>
      <c r="CM100" s="1">
        <v>1696</v>
      </c>
    </row>
    <row r="101" spans="1:91" s="44" customFormat="1" ht="63.75" x14ac:dyDescent="0.45">
      <c r="A101" s="32">
        <v>2022</v>
      </c>
      <c r="B101" s="32">
        <v>100</v>
      </c>
      <c r="C101" s="1" t="s">
        <v>91</v>
      </c>
      <c r="D101" s="32" t="str">
        <f>IF(Tabla2022[[#This Row],[FECHA DE TERMINACIÓN FINAL]]=0,"PENDIENTE FECHA",IF(Tabla2022[[#This Row],[FECHA DE TERMINACIÓN FINAL]]&lt;15,"PRÓXIMO A VENCER",IF(Tabla2022[[#This Row],[FECHA DE TERMINACIÓN FINAL]]&gt;30,"VIGENTE",IF(Tabla2022[[#This Row],[FECHA DE TERMINACIÓN FINAL]]&lt;0,"VENCIDO"))))</f>
        <v>VIGENTE</v>
      </c>
      <c r="E101" s="32">
        <v>68609</v>
      </c>
      <c r="F101" s="32" t="s">
        <v>1025</v>
      </c>
      <c r="G101" s="32" t="s">
        <v>1026</v>
      </c>
      <c r="H101" s="33" t="s">
        <v>1027</v>
      </c>
      <c r="I101" s="32" t="s">
        <v>859</v>
      </c>
      <c r="J101" s="32">
        <v>143</v>
      </c>
      <c r="K101" s="34">
        <v>44581</v>
      </c>
      <c r="L101" s="32">
        <v>182</v>
      </c>
      <c r="M101" s="7">
        <v>44587</v>
      </c>
      <c r="N101" s="35" t="s">
        <v>1028</v>
      </c>
      <c r="O101" s="32" t="s">
        <v>97</v>
      </c>
      <c r="P101" s="32" t="s">
        <v>98</v>
      </c>
      <c r="Q101" s="32">
        <v>1</v>
      </c>
      <c r="R101" s="36" t="s">
        <v>1029</v>
      </c>
      <c r="S101" s="37" t="s">
        <v>1029</v>
      </c>
      <c r="T101" s="32" t="s">
        <v>101</v>
      </c>
      <c r="U101" s="32" t="s">
        <v>1030</v>
      </c>
      <c r="V101" s="1" t="s">
        <v>103</v>
      </c>
      <c r="W101" s="35" t="s">
        <v>104</v>
      </c>
      <c r="X101" s="35" t="s">
        <v>105</v>
      </c>
      <c r="Y101" s="32" t="s">
        <v>127</v>
      </c>
      <c r="Z101" s="32" t="s">
        <v>180</v>
      </c>
      <c r="AA101" s="32" t="s">
        <v>101</v>
      </c>
      <c r="AB101" s="32" t="s">
        <v>108</v>
      </c>
      <c r="AC101" s="32">
        <v>1022991460</v>
      </c>
      <c r="AD101" s="32">
        <v>7</v>
      </c>
      <c r="AE101" s="32" t="str">
        <f>IF(Tabla2022[[#This Row],[CONTRATISTA CONJUNTO]]="NO"," - ")</f>
        <v xml:space="preserve"> - </v>
      </c>
      <c r="AF101" s="32" t="str">
        <f>IF(Tabla2022[[#This Row],[CONTRATISTA CONJUNTO]]="NO"," - ")</f>
        <v xml:space="preserve"> - </v>
      </c>
      <c r="AG101" s="32" t="str">
        <f>IF(Tabla2022[[#This Row],[CONTRATISTA CONJUNTO]]="NO"," - ")</f>
        <v xml:space="preserve"> - </v>
      </c>
      <c r="AH101" s="34">
        <v>34305</v>
      </c>
      <c r="AI101" s="35" t="s">
        <v>1031</v>
      </c>
      <c r="AJ101" s="32">
        <v>3005081441</v>
      </c>
      <c r="AK101" s="32" t="s">
        <v>1032</v>
      </c>
      <c r="AL101" s="32" t="s">
        <v>183</v>
      </c>
      <c r="AM101" s="32">
        <v>1023861638</v>
      </c>
      <c r="AN101" s="32">
        <v>7</v>
      </c>
      <c r="AO101" s="32"/>
      <c r="AP101" s="32"/>
      <c r="AQ101" s="32" t="s">
        <v>113</v>
      </c>
      <c r="AR101" s="32" t="s">
        <v>114</v>
      </c>
      <c r="AS101" s="34">
        <v>44583</v>
      </c>
      <c r="AT101" s="32" t="s">
        <v>344</v>
      </c>
      <c r="AU101" s="34">
        <v>44586</v>
      </c>
      <c r="AV101" s="34">
        <v>44586</v>
      </c>
      <c r="AW101" s="38">
        <v>77000000</v>
      </c>
      <c r="AX101" s="34">
        <v>44588</v>
      </c>
      <c r="AY101" s="34">
        <v>44921</v>
      </c>
      <c r="AZ101" s="39">
        <v>44921.999305555553</v>
      </c>
      <c r="BA101" s="32">
        <f>Tabla2022[[#This Row],[FECHA DE TERMINACIÓN INICIAL]]-Tabla2022[[#This Row],[FECHA ACTA DE INICIO]]</f>
        <v>333</v>
      </c>
      <c r="BB101" s="32">
        <f t="shared" si="1"/>
        <v>11</v>
      </c>
      <c r="BC101" s="38">
        <f>IF(Tabla2022[[#This Row],[PLAZO DE EJECUCIÓN MESES ]]&gt;0,Tabla2022[[#This Row],[VALOR INICIAL DEL CONTRATO]]/Tabla2022[[#This Row],[PLAZO DE EJECUCIÓN MESES ]]," 0 ")</f>
        <v>7000000</v>
      </c>
      <c r="BD101" s="32" t="s">
        <v>101</v>
      </c>
      <c r="BE101" s="38">
        <f>IF(Tabla2022[[#This Row],[ANTICIPOS]]="NO",0," - ")</f>
        <v>0</v>
      </c>
      <c r="BF101" s="32" t="s">
        <v>101</v>
      </c>
      <c r="BG101" s="32"/>
      <c r="BH101" s="32"/>
      <c r="BI101" s="32"/>
      <c r="BJ101" s="32"/>
      <c r="BK101" s="32"/>
      <c r="BL101" s="32"/>
      <c r="BM101" s="32"/>
      <c r="BN101" s="32"/>
      <c r="BO101" s="32"/>
      <c r="BP101" s="32"/>
      <c r="BQ101" s="32"/>
      <c r="BR101" s="32"/>
      <c r="BS101" s="32"/>
      <c r="BT101" s="32"/>
      <c r="BU101" s="32"/>
      <c r="BV101" s="32"/>
      <c r="BW101" s="32"/>
      <c r="BX101" s="32"/>
      <c r="BY101" s="32"/>
      <c r="BZ101" s="32">
        <f>Tabla2022[[#This Row],[DÍAS PRORROGA 1]]+Tabla2022[[#This Row],[DÍAS PRORROGA  2]]+Tabla2022[[#This Row],[DÍAS PRORROGA 3]]</f>
        <v>0</v>
      </c>
      <c r="CA101" s="38">
        <f>IF(Tabla2022[[#This Row],[ADICIÓN]]="NO",0,Tabla2022[[#This Row],[VALOR ADICIÓN 1]]+Tabla2022[[#This Row],[VALOR ADICIÓN 2]]+Tabla2022[[#This Row],[VALOR ADICIÓN 3]])</f>
        <v>0</v>
      </c>
      <c r="CB101" s="32" t="s">
        <v>114</v>
      </c>
      <c r="CC101" s="40">
        <v>123</v>
      </c>
      <c r="CD101" s="6">
        <v>45045</v>
      </c>
      <c r="CE101" s="38">
        <f>IF(Tabla2022[[#This Row],[ADICIÓN]]="SI",Tabla2022[[#This Row],[VALOR INICIAL DEL CONTRATO]]+Tabla2022[[#This Row],[VALOR ADICIONES ]],Tabla2022[[#This Row],[VALOR INICIAL DEL CONTRATO]])</f>
        <v>77000000</v>
      </c>
      <c r="CF101" s="35"/>
      <c r="CG101" s="32" t="s">
        <v>1033</v>
      </c>
      <c r="CH101" s="33"/>
      <c r="CI101" s="33" t="s">
        <v>1034</v>
      </c>
      <c r="CJ101" s="41">
        <v>6</v>
      </c>
      <c r="CK101" s="42" t="s">
        <v>539</v>
      </c>
      <c r="CL101" s="43" t="s">
        <v>477</v>
      </c>
      <c r="CM101" s="32">
        <v>1643</v>
      </c>
    </row>
    <row r="102" spans="1:91" ht="51" x14ac:dyDescent="0.45">
      <c r="A102" s="1">
        <v>2022</v>
      </c>
      <c r="B102" s="1">
        <v>101</v>
      </c>
      <c r="C102" s="1" t="s">
        <v>91</v>
      </c>
      <c r="D102" s="1" t="str">
        <f>IF(Tabla2022[[#This Row],[FECHA DE TERMINACIÓN FINAL]]=0,"PENDIENTE FECHA",IF(Tabla2022[[#This Row],[FECHA DE TERMINACIÓN FINAL]]&lt;15,"PRÓXIMO A VENCER",IF(Tabla2022[[#This Row],[FECHA DE TERMINACIÓN FINAL]]&gt;30,"VIGENTE",IF(Tabla2022[[#This Row],[FECHA DE TERMINACIÓN FINAL]]&lt;0,"VENCIDO"))))</f>
        <v>VIGENTE</v>
      </c>
      <c r="E102" s="1">
        <v>68264</v>
      </c>
      <c r="F102" s="1" t="s">
        <v>1035</v>
      </c>
      <c r="G102" s="1" t="s">
        <v>1036</v>
      </c>
      <c r="H102" s="5" t="s">
        <v>1037</v>
      </c>
      <c r="I102" s="1" t="s">
        <v>973</v>
      </c>
      <c r="J102" s="1">
        <v>101</v>
      </c>
      <c r="K102" s="6">
        <v>44580</v>
      </c>
      <c r="L102" s="1">
        <v>282</v>
      </c>
      <c r="M102" s="7">
        <v>44594</v>
      </c>
      <c r="N102" s="8" t="s">
        <v>96</v>
      </c>
      <c r="O102" s="1" t="s">
        <v>97</v>
      </c>
      <c r="P102" s="1" t="s">
        <v>98</v>
      </c>
      <c r="Q102" s="1">
        <v>1</v>
      </c>
      <c r="R102" s="9" t="s">
        <v>1038</v>
      </c>
      <c r="S102" s="10" t="s">
        <v>1038</v>
      </c>
      <c r="T102" s="1" t="s">
        <v>101</v>
      </c>
      <c r="U102" s="1" t="s">
        <v>1039</v>
      </c>
      <c r="V102" s="1" t="s">
        <v>103</v>
      </c>
      <c r="W102" s="8" t="s">
        <v>104</v>
      </c>
      <c r="X102" s="8" t="s">
        <v>105</v>
      </c>
      <c r="Y102" s="1" t="s">
        <v>106</v>
      </c>
      <c r="Z102" s="1" t="s">
        <v>450</v>
      </c>
      <c r="AA102" s="1" t="s">
        <v>114</v>
      </c>
      <c r="AB102" s="1" t="s">
        <v>108</v>
      </c>
      <c r="AC102" s="1">
        <v>1024555613</v>
      </c>
      <c r="AD102" s="1">
        <v>5</v>
      </c>
      <c r="AE102" s="1" t="str">
        <f>IF(Tabla2022[[#This Row],[CONTRATISTA CONJUNTO]]="NO"," - ")</f>
        <v xml:space="preserve"> - </v>
      </c>
      <c r="AF102" s="1" t="str">
        <f>IF(Tabla2022[[#This Row],[CONTRATISTA CONJUNTO]]="NO"," - ")</f>
        <v xml:space="preserve"> - </v>
      </c>
      <c r="AG102" s="1" t="str">
        <f>IF(Tabla2022[[#This Row],[CONTRATISTA CONJUNTO]]="NO"," - ")</f>
        <v xml:space="preserve"> - </v>
      </c>
      <c r="AH102" s="6">
        <v>34583</v>
      </c>
      <c r="AI102" s="8" t="s">
        <v>1040</v>
      </c>
      <c r="AJ102" s="1">
        <v>3112376727</v>
      </c>
      <c r="AK102" s="1" t="s">
        <v>1041</v>
      </c>
      <c r="AL102" s="1" t="s">
        <v>547</v>
      </c>
      <c r="AM102" s="1">
        <v>63526944</v>
      </c>
      <c r="AN102" s="1">
        <v>5</v>
      </c>
      <c r="AO102" s="1"/>
      <c r="AP102" s="1"/>
      <c r="AQ102" s="1" t="s">
        <v>113</v>
      </c>
      <c r="AR102" s="1" t="s">
        <v>114</v>
      </c>
      <c r="AS102" s="6">
        <v>44581</v>
      </c>
      <c r="AT102" s="1" t="s">
        <v>115</v>
      </c>
      <c r="AU102" s="6">
        <v>44588</v>
      </c>
      <c r="AV102" s="6">
        <v>44588</v>
      </c>
      <c r="AW102" s="12">
        <v>50600000</v>
      </c>
      <c r="AX102" s="13">
        <v>44594</v>
      </c>
      <c r="AY102" s="6">
        <v>44927</v>
      </c>
      <c r="AZ102" s="14">
        <v>44927.999305555553</v>
      </c>
      <c r="BA102" s="1">
        <f>Tabla2022[[#This Row],[FECHA DE TERMINACIÓN INICIAL]]-Tabla2022[[#This Row],[FECHA ACTA DE INICIO]]</f>
        <v>333</v>
      </c>
      <c r="BB102" s="1">
        <f t="shared" si="1"/>
        <v>11</v>
      </c>
      <c r="BC102" s="12">
        <f>IF(Tabla2022[[#This Row],[PLAZO DE EJECUCIÓN MESES ]]&gt;0,Tabla2022[[#This Row],[VALOR INICIAL DEL CONTRATO]]/Tabla2022[[#This Row],[PLAZO DE EJECUCIÓN MESES ]]," 0 ")</f>
        <v>4600000</v>
      </c>
      <c r="BD102" s="1" t="s">
        <v>101</v>
      </c>
      <c r="BE102" s="12">
        <f>IF(Tabla2022[[#This Row],[ANTICIPOS]]="NO",0," - ")</f>
        <v>0</v>
      </c>
      <c r="BF102" s="1" t="s">
        <v>101</v>
      </c>
      <c r="BG102" s="1"/>
      <c r="BH102" s="1"/>
      <c r="BI102" s="1"/>
      <c r="BJ102" s="1"/>
      <c r="BK102" s="1"/>
      <c r="BL102" s="1"/>
      <c r="BM102" s="1"/>
      <c r="BN102" s="1"/>
      <c r="BO102" s="1"/>
      <c r="BP102" s="1"/>
      <c r="BQ102" s="1"/>
      <c r="BR102" s="1"/>
      <c r="BS102" s="1"/>
      <c r="BT102" s="1"/>
      <c r="BU102" s="1"/>
      <c r="BV102" s="1"/>
      <c r="BW102" s="1"/>
      <c r="BX102" s="1"/>
      <c r="BY102" s="1"/>
      <c r="BZ102" s="1">
        <f>Tabla2022[[#This Row],[DÍAS PRORROGA 1]]+Tabla2022[[#This Row],[DÍAS PRORROGA  2]]+Tabla2022[[#This Row],[DÍAS PRORROGA 3]]</f>
        <v>0</v>
      </c>
      <c r="CA102" s="12">
        <f>IF(Tabla2022[[#This Row],[ADICIÓN]]="NO",0,Tabla2022[[#This Row],[VALOR ADICIÓN 1]]+Tabla2022[[#This Row],[VALOR ADICIÓN 2]]+Tabla2022[[#This Row],[VALOR ADICIÓN 3]])</f>
        <v>0</v>
      </c>
      <c r="CB102" s="1"/>
      <c r="CC102" s="6"/>
      <c r="CD102" s="6">
        <f>IF(Tabla2022[[#This Row],[ADICIÓN]]="SI",Tabla2022[[#This Row],[PLAZO DE EJECUCIÓN DÍAS]]+Tabla2022[[#This Row],[DÍAS PRORROGA 1]]+Tabla2022[[#This Row],[DÍAS PRORROGA  2]]+Tabla2022[[#This Row],[DÍAS PRORROGA 3]],Tabla2022[[#This Row],[FECHA DE TERMINACIÓN INICIAL]])+Tabla2022[[#This Row],[TOTAL DÍAS SUSPENDIDOS]]</f>
        <v>44927</v>
      </c>
      <c r="CE102" s="12">
        <f>IF(Tabla2022[[#This Row],[ADICIÓN]]="SI",Tabla2022[[#This Row],[VALOR INICIAL DEL CONTRATO]]+Tabla2022[[#This Row],[VALOR ADICIONES ]],Tabla2022[[#This Row],[VALOR INICIAL DEL CONTRATO]])</f>
        <v>50600000</v>
      </c>
      <c r="CF102" s="8"/>
      <c r="CG102" s="8"/>
      <c r="CH102" s="5" t="s">
        <v>1042</v>
      </c>
      <c r="CI102" s="5" t="s">
        <v>1043</v>
      </c>
      <c r="CJ102" s="1">
        <v>57</v>
      </c>
      <c r="CK102" s="8" t="s">
        <v>118</v>
      </c>
      <c r="CL102" s="8" t="s">
        <v>119</v>
      </c>
      <c r="CM102" s="1">
        <v>1696</v>
      </c>
    </row>
    <row r="103" spans="1:91" ht="63.75" x14ac:dyDescent="0.45">
      <c r="A103" s="1">
        <v>2022</v>
      </c>
      <c r="B103" s="1">
        <v>102</v>
      </c>
      <c r="C103" s="1" t="s">
        <v>91</v>
      </c>
      <c r="D103" s="1" t="str">
        <f>IF(Tabla2022[[#This Row],[FECHA DE TERMINACIÓN FINAL]]=0,"PENDIENTE FECHA",IF(Tabla2022[[#This Row],[FECHA DE TERMINACIÓN FINAL]]&lt;15,"PRÓXIMO A VENCER",IF(Tabla2022[[#This Row],[FECHA DE TERMINACIÓN FINAL]]&gt;30,"VIGENTE",IF(Tabla2022[[#This Row],[FECHA DE TERMINACIÓN FINAL]]&lt;0,"VENCIDO"))))</f>
        <v>VIGENTE</v>
      </c>
      <c r="E103" s="1">
        <v>70018</v>
      </c>
      <c r="F103" s="1" t="s">
        <v>1044</v>
      </c>
      <c r="G103" s="1" t="s">
        <v>1045</v>
      </c>
      <c r="H103" s="5" t="s">
        <v>1046</v>
      </c>
      <c r="I103" s="1" t="s">
        <v>248</v>
      </c>
      <c r="J103" s="1">
        <v>33</v>
      </c>
      <c r="K103" s="6">
        <v>44572</v>
      </c>
      <c r="L103" s="1">
        <v>188</v>
      </c>
      <c r="M103" s="7">
        <v>44587</v>
      </c>
      <c r="N103" s="8" t="s">
        <v>339</v>
      </c>
      <c r="O103" s="1" t="s">
        <v>97</v>
      </c>
      <c r="P103" s="1" t="s">
        <v>98</v>
      </c>
      <c r="Q103" s="1">
        <v>1</v>
      </c>
      <c r="R103" s="9" t="s">
        <v>1047</v>
      </c>
      <c r="S103" s="10" t="s">
        <v>1047</v>
      </c>
      <c r="T103" s="1" t="s">
        <v>101</v>
      </c>
      <c r="U103" s="1" t="s">
        <v>1048</v>
      </c>
      <c r="V103" s="1" t="s">
        <v>103</v>
      </c>
      <c r="W103" s="8" t="s">
        <v>104</v>
      </c>
      <c r="X103" s="8" t="s">
        <v>105</v>
      </c>
      <c r="Y103" s="1" t="s">
        <v>106</v>
      </c>
      <c r="Z103" s="1" t="s">
        <v>320</v>
      </c>
      <c r="AA103" s="1" t="s">
        <v>101</v>
      </c>
      <c r="AB103" s="1" t="s">
        <v>108</v>
      </c>
      <c r="AC103" s="1">
        <v>1070010719</v>
      </c>
      <c r="AD103" s="1">
        <v>5</v>
      </c>
      <c r="AE103" s="1" t="str">
        <f>IF(Tabla2022[[#This Row],[CONTRATISTA CONJUNTO]]="NO"," - ")</f>
        <v xml:space="preserve"> - </v>
      </c>
      <c r="AF103" s="1" t="str">
        <f>IF(Tabla2022[[#This Row],[CONTRATISTA CONJUNTO]]="NO"," - ")</f>
        <v xml:space="preserve"> - </v>
      </c>
      <c r="AG103" s="1" t="str">
        <f>IF(Tabla2022[[#This Row],[CONTRATISTA CONJUNTO]]="NO"," - ")</f>
        <v xml:space="preserve"> - </v>
      </c>
      <c r="AH103" s="6">
        <v>33472</v>
      </c>
      <c r="AI103" s="8" t="s">
        <v>1049</v>
      </c>
      <c r="AJ103" s="1">
        <v>3016546648</v>
      </c>
      <c r="AK103" s="1" t="s">
        <v>1050</v>
      </c>
      <c r="AL103" s="1" t="s">
        <v>323</v>
      </c>
      <c r="AM103" s="1">
        <v>79266150</v>
      </c>
      <c r="AN103" s="1">
        <v>6</v>
      </c>
      <c r="AO103" s="1"/>
      <c r="AP103" s="1"/>
      <c r="AQ103" s="1" t="s">
        <v>113</v>
      </c>
      <c r="AR103" s="1" t="s">
        <v>114</v>
      </c>
      <c r="AS103" s="6">
        <v>44587</v>
      </c>
      <c r="AT103" s="1" t="s">
        <v>344</v>
      </c>
      <c r="AU103" s="6">
        <v>44586</v>
      </c>
      <c r="AV103" s="6">
        <v>44587</v>
      </c>
      <c r="AW103" s="12">
        <v>60500000</v>
      </c>
      <c r="AX103" s="13">
        <v>44587</v>
      </c>
      <c r="AY103" s="6">
        <v>44920</v>
      </c>
      <c r="AZ103" s="14">
        <v>44920.999305555553</v>
      </c>
      <c r="BA103" s="1">
        <f>Tabla2022[[#This Row],[FECHA DE TERMINACIÓN INICIAL]]-Tabla2022[[#This Row],[FECHA ACTA DE INICIO]]</f>
        <v>333</v>
      </c>
      <c r="BB103" s="1">
        <f t="shared" si="1"/>
        <v>11</v>
      </c>
      <c r="BC103" s="12">
        <f>IF(Tabla2022[[#This Row],[PLAZO DE EJECUCIÓN MESES ]]&gt;0,Tabla2022[[#This Row],[VALOR INICIAL DEL CONTRATO]]/Tabla2022[[#This Row],[PLAZO DE EJECUCIÓN MESES ]]," 0 ")</f>
        <v>5500000</v>
      </c>
      <c r="BD103" s="1" t="s">
        <v>101</v>
      </c>
      <c r="BE103" s="12">
        <f>IF(Tabla2022[[#This Row],[ANTICIPOS]]="NO",0," - ")</f>
        <v>0</v>
      </c>
      <c r="BF103" s="1" t="s">
        <v>101</v>
      </c>
      <c r="BG103" s="1"/>
      <c r="BH103" s="1"/>
      <c r="BI103" s="1"/>
      <c r="BJ103" s="1"/>
      <c r="BK103" s="1"/>
      <c r="BL103" s="1"/>
      <c r="BM103" s="1"/>
      <c r="BN103" s="1"/>
      <c r="BO103" s="1"/>
      <c r="BP103" s="1"/>
      <c r="BQ103" s="1"/>
      <c r="BR103" s="1"/>
      <c r="BS103" s="1"/>
      <c r="BT103" s="1"/>
      <c r="BU103" s="1"/>
      <c r="BV103" s="1"/>
      <c r="BW103" s="1"/>
      <c r="BX103" s="1"/>
      <c r="BY103" s="1"/>
      <c r="BZ103" s="1">
        <f>Tabla2022[[#This Row],[DÍAS PRORROGA 1]]+Tabla2022[[#This Row],[DÍAS PRORROGA  2]]+Tabla2022[[#This Row],[DÍAS PRORROGA 3]]</f>
        <v>0</v>
      </c>
      <c r="CA103" s="12">
        <f>IF(Tabla2022[[#This Row],[ADICIÓN]]="NO",0,Tabla2022[[#This Row],[VALOR ADICIÓN 1]]+Tabla2022[[#This Row],[VALOR ADICIÓN 2]]+Tabla2022[[#This Row],[VALOR ADICIÓN 3]])</f>
        <v>0</v>
      </c>
      <c r="CB103" s="1"/>
      <c r="CC103" s="1"/>
      <c r="CD103" s="6">
        <f>IF(Tabla2022[[#This Row],[ADICIÓN]]="SI",Tabla2022[[#This Row],[PLAZO DE EJECUCIÓN DÍAS]]+Tabla2022[[#This Row],[DÍAS PRORROGA 1]]+Tabla2022[[#This Row],[DÍAS PRORROGA  2]]+Tabla2022[[#This Row],[DÍAS PRORROGA 3]],Tabla2022[[#This Row],[FECHA DE TERMINACIÓN INICIAL]])+Tabla2022[[#This Row],[TOTAL DÍAS SUSPENDIDOS]]</f>
        <v>44920</v>
      </c>
      <c r="CE103" s="12">
        <f>IF(Tabla2022[[#This Row],[ADICIÓN]]="SI",Tabla2022[[#This Row],[VALOR INICIAL DEL CONTRATO]]+Tabla2022[[#This Row],[VALOR ADICIONES ]],Tabla2022[[#This Row],[VALOR INICIAL DEL CONTRATO]])</f>
        <v>60500000</v>
      </c>
      <c r="CF103" s="8"/>
      <c r="CG103" s="8"/>
      <c r="CH103" s="5"/>
      <c r="CI103" s="5" t="s">
        <v>1051</v>
      </c>
      <c r="CJ103" s="1">
        <v>23</v>
      </c>
      <c r="CK103" s="8" t="s">
        <v>346</v>
      </c>
      <c r="CL103" s="8" t="s">
        <v>347</v>
      </c>
      <c r="CM103" s="1">
        <v>1634</v>
      </c>
    </row>
    <row r="104" spans="1:91" ht="76.5" x14ac:dyDescent="0.45">
      <c r="A104" s="1">
        <v>2022</v>
      </c>
      <c r="B104" s="1">
        <v>103</v>
      </c>
      <c r="C104" s="1" t="s">
        <v>91</v>
      </c>
      <c r="D104" s="1" t="str">
        <f>IF(Tabla2022[[#This Row],[FECHA DE TERMINACIÓN FINAL]]=0,"PENDIENTE FECHA",IF(Tabla2022[[#This Row],[FECHA DE TERMINACIÓN FINAL]]&lt;15,"PRÓXIMO A VENCER",IF(Tabla2022[[#This Row],[FECHA DE TERMINACIÓN FINAL]]&gt;30,"VIGENTE",IF(Tabla2022[[#This Row],[FECHA DE TERMINACIÓN FINAL]]&lt;0,"VENCIDO"))))</f>
        <v>VIGENTE</v>
      </c>
      <c r="E104" s="1">
        <v>70216</v>
      </c>
      <c r="F104" s="1" t="s">
        <v>1052</v>
      </c>
      <c r="G104" s="1" t="s">
        <v>1053</v>
      </c>
      <c r="H104" s="5" t="s">
        <v>1054</v>
      </c>
      <c r="I104" s="1" t="s">
        <v>248</v>
      </c>
      <c r="J104" s="1">
        <v>73</v>
      </c>
      <c r="K104" s="6">
        <v>44573</v>
      </c>
      <c r="L104" s="1">
        <v>192</v>
      </c>
      <c r="M104" s="7">
        <v>44587</v>
      </c>
      <c r="N104" s="8" t="s">
        <v>96</v>
      </c>
      <c r="O104" s="1" t="s">
        <v>97</v>
      </c>
      <c r="P104" s="1" t="s">
        <v>98</v>
      </c>
      <c r="Q104" s="1">
        <v>1</v>
      </c>
      <c r="R104" s="9" t="s">
        <v>1055</v>
      </c>
      <c r="S104" s="10" t="s">
        <v>1055</v>
      </c>
      <c r="T104" s="1" t="s">
        <v>101</v>
      </c>
      <c r="U104" s="1" t="s">
        <v>1056</v>
      </c>
      <c r="V104" s="1" t="s">
        <v>103</v>
      </c>
      <c r="W104" s="8" t="s">
        <v>104</v>
      </c>
      <c r="X104" s="8" t="s">
        <v>105</v>
      </c>
      <c r="Y104" s="1" t="s">
        <v>106</v>
      </c>
      <c r="Z104" s="1" t="s">
        <v>180</v>
      </c>
      <c r="AA104" s="1" t="s">
        <v>101</v>
      </c>
      <c r="AB104" s="1" t="s">
        <v>108</v>
      </c>
      <c r="AC104" s="1">
        <v>79470610</v>
      </c>
      <c r="AD104" s="1">
        <v>6</v>
      </c>
      <c r="AE104" s="1" t="str">
        <f>IF(Tabla2022[[#This Row],[CONTRATISTA CONJUNTO]]="NO"," - ")</f>
        <v xml:space="preserve"> - </v>
      </c>
      <c r="AF104" s="1" t="str">
        <f>IF(Tabla2022[[#This Row],[CONTRATISTA CONJUNTO]]="NO"," - ")</f>
        <v xml:space="preserve"> - </v>
      </c>
      <c r="AG104" s="1" t="str">
        <f>IF(Tabla2022[[#This Row],[CONTRATISTA CONJUNTO]]="NO"," - ")</f>
        <v xml:space="preserve"> - </v>
      </c>
      <c r="AH104" s="6">
        <v>25210</v>
      </c>
      <c r="AI104" s="8" t="s">
        <v>1057</v>
      </c>
      <c r="AJ104" s="1">
        <v>3133931936</v>
      </c>
      <c r="AK104" s="1" t="s">
        <v>1058</v>
      </c>
      <c r="AL104" s="1" t="s">
        <v>379</v>
      </c>
      <c r="AM104" s="1">
        <v>39682218</v>
      </c>
      <c r="AN104" s="1">
        <v>6</v>
      </c>
      <c r="AO104" s="1"/>
      <c r="AP104" s="1"/>
      <c r="AQ104" s="1" t="s">
        <v>113</v>
      </c>
      <c r="AR104" s="1" t="s">
        <v>114</v>
      </c>
      <c r="AS104" s="6">
        <v>44582</v>
      </c>
      <c r="AT104" s="1" t="s">
        <v>115</v>
      </c>
      <c r="AU104" s="6">
        <v>44587</v>
      </c>
      <c r="AV104" s="6">
        <v>44587</v>
      </c>
      <c r="AW104" s="12">
        <v>82500000</v>
      </c>
      <c r="AX104" s="13">
        <v>44593</v>
      </c>
      <c r="AY104" s="6">
        <v>44926</v>
      </c>
      <c r="AZ104" s="14">
        <v>44926.999305555553</v>
      </c>
      <c r="BA104" s="1">
        <f>Tabla2022[[#This Row],[FECHA DE TERMINACIÓN INICIAL]]-Tabla2022[[#This Row],[FECHA ACTA DE INICIO]]</f>
        <v>333</v>
      </c>
      <c r="BB104" s="1">
        <f t="shared" si="1"/>
        <v>11</v>
      </c>
      <c r="BC104" s="12">
        <f>IF(Tabla2022[[#This Row],[PLAZO DE EJECUCIÓN MESES ]]&gt;0,Tabla2022[[#This Row],[VALOR INICIAL DEL CONTRATO]]/Tabla2022[[#This Row],[PLAZO DE EJECUCIÓN MESES ]]," 0 ")</f>
        <v>7500000</v>
      </c>
      <c r="BD104" s="1" t="s">
        <v>101</v>
      </c>
      <c r="BE104" s="12">
        <f>IF(Tabla2022[[#This Row],[ANTICIPOS]]="NO",0," - ")</f>
        <v>0</v>
      </c>
      <c r="BF104" s="1" t="s">
        <v>101</v>
      </c>
      <c r="BG104" s="1"/>
      <c r="BH104" s="1"/>
      <c r="BI104" s="1"/>
      <c r="BJ104" s="1"/>
      <c r="BK104" s="1"/>
      <c r="BL104" s="1"/>
      <c r="BM104" s="1"/>
      <c r="BN104" s="1"/>
      <c r="BO104" s="1"/>
      <c r="BP104" s="1"/>
      <c r="BQ104" s="1"/>
      <c r="BR104" s="1"/>
      <c r="BS104" s="1"/>
      <c r="BT104" s="1"/>
      <c r="BU104" s="1"/>
      <c r="BV104" s="1"/>
      <c r="BW104" s="1"/>
      <c r="BX104" s="1"/>
      <c r="BY104" s="1"/>
      <c r="BZ104" s="1">
        <f>Tabla2022[[#This Row],[DÍAS PRORROGA 1]]+Tabla2022[[#This Row],[DÍAS PRORROGA  2]]+Tabla2022[[#This Row],[DÍAS PRORROGA 3]]</f>
        <v>0</v>
      </c>
      <c r="CA104" s="12">
        <f>IF(Tabla2022[[#This Row],[ADICIÓN]]="NO",0,Tabla2022[[#This Row],[VALOR ADICIÓN 1]]+Tabla2022[[#This Row],[VALOR ADICIÓN 2]]+Tabla2022[[#This Row],[VALOR ADICIÓN 3]])</f>
        <v>0</v>
      </c>
      <c r="CB104" s="1"/>
      <c r="CC104" s="1"/>
      <c r="CD104" s="6">
        <f>IF(Tabla2022[[#This Row],[ADICIÓN]]="SI",Tabla2022[[#This Row],[PLAZO DE EJECUCIÓN DÍAS]]+Tabla2022[[#This Row],[DÍAS PRORROGA 1]]+Tabla2022[[#This Row],[DÍAS PRORROGA  2]]+Tabla2022[[#This Row],[DÍAS PRORROGA 3]],Tabla2022[[#This Row],[FECHA DE TERMINACIÓN INICIAL]])+Tabla2022[[#This Row],[TOTAL DÍAS SUSPENDIDOS]]</f>
        <v>44926</v>
      </c>
      <c r="CE104" s="12">
        <f>IF(Tabla2022[[#This Row],[ADICIÓN]]="SI",Tabla2022[[#This Row],[VALOR INICIAL DEL CONTRATO]]+Tabla2022[[#This Row],[VALOR ADICIONES ]],Tabla2022[[#This Row],[VALOR INICIAL DEL CONTRATO]])</f>
        <v>82500000</v>
      </c>
      <c r="CF104" s="8"/>
      <c r="CG104" s="8"/>
      <c r="CH104" s="5"/>
      <c r="CI104" s="5" t="s">
        <v>1059</v>
      </c>
      <c r="CJ104" s="1">
        <v>57</v>
      </c>
      <c r="CK104" s="8" t="s">
        <v>118</v>
      </c>
      <c r="CL104" s="8" t="s">
        <v>119</v>
      </c>
      <c r="CM104" s="1">
        <v>1696</v>
      </c>
    </row>
    <row r="105" spans="1:91" ht="76.5" x14ac:dyDescent="0.45">
      <c r="A105" s="1">
        <v>2022</v>
      </c>
      <c r="B105" s="1">
        <v>104</v>
      </c>
      <c r="C105" s="1" t="s">
        <v>91</v>
      </c>
      <c r="D105" s="1" t="str">
        <f>IF(Tabla2022[[#This Row],[FECHA DE TERMINACIÓN FINAL]]=0,"PENDIENTE FECHA",IF(Tabla2022[[#This Row],[FECHA DE TERMINACIÓN FINAL]]&lt;15,"PRÓXIMO A VENCER",IF(Tabla2022[[#This Row],[FECHA DE TERMINACIÓN FINAL]]&gt;30,"VIGENTE",IF(Tabla2022[[#This Row],[FECHA DE TERMINACIÓN FINAL]]&lt;0,"VENCIDO"))))</f>
        <v>VIGENTE</v>
      </c>
      <c r="E105" s="1">
        <v>68295</v>
      </c>
      <c r="F105" s="1" t="s">
        <v>1060</v>
      </c>
      <c r="G105" s="1" t="s">
        <v>1061</v>
      </c>
      <c r="H105" s="5" t="s">
        <v>1062</v>
      </c>
      <c r="I105" s="1" t="s">
        <v>859</v>
      </c>
      <c r="J105" s="1">
        <v>107</v>
      </c>
      <c r="K105" s="6">
        <v>44580</v>
      </c>
      <c r="L105" s="1">
        <v>183</v>
      </c>
      <c r="M105" s="7">
        <v>44587</v>
      </c>
      <c r="N105" s="8" t="s">
        <v>928</v>
      </c>
      <c r="O105" s="1" t="s">
        <v>97</v>
      </c>
      <c r="P105" s="1" t="s">
        <v>98</v>
      </c>
      <c r="Q105" s="1">
        <v>1</v>
      </c>
      <c r="R105" s="9" t="s">
        <v>1063</v>
      </c>
      <c r="S105" s="10" t="s">
        <v>1063</v>
      </c>
      <c r="T105" s="1" t="s">
        <v>101</v>
      </c>
      <c r="U105" s="1" t="s">
        <v>1064</v>
      </c>
      <c r="V105" s="1" t="s">
        <v>103</v>
      </c>
      <c r="W105" s="8" t="s">
        <v>104</v>
      </c>
      <c r="X105" s="8" t="s">
        <v>105</v>
      </c>
      <c r="Y105" s="1" t="s">
        <v>127</v>
      </c>
      <c r="Z105" s="1" t="s">
        <v>450</v>
      </c>
      <c r="AA105" s="1" t="s">
        <v>114</v>
      </c>
      <c r="AB105" s="1" t="s">
        <v>108</v>
      </c>
      <c r="AC105" s="1">
        <v>1023029369</v>
      </c>
      <c r="AD105" s="1">
        <v>3</v>
      </c>
      <c r="AE105" s="1" t="str">
        <f>IF(Tabla2022[[#This Row],[CONTRATISTA CONJUNTO]]="NO"," - ")</f>
        <v xml:space="preserve"> - </v>
      </c>
      <c r="AF105" s="1" t="str">
        <f>IF(Tabla2022[[#This Row],[CONTRATISTA CONJUNTO]]="NO"," - ")</f>
        <v xml:space="preserve"> - </v>
      </c>
      <c r="AG105" s="1" t="str">
        <f>IF(Tabla2022[[#This Row],[CONTRATISTA CONJUNTO]]="NO"," - ")</f>
        <v xml:space="preserve"> - </v>
      </c>
      <c r="AH105" s="6">
        <v>36007</v>
      </c>
      <c r="AI105" s="8" t="s">
        <v>1065</v>
      </c>
      <c r="AJ105" s="1">
        <v>3204290276</v>
      </c>
      <c r="AK105" s="1" t="s">
        <v>1066</v>
      </c>
      <c r="AL105" s="1" t="s">
        <v>547</v>
      </c>
      <c r="AM105" s="1">
        <v>80727859</v>
      </c>
      <c r="AN105" s="1">
        <v>1</v>
      </c>
      <c r="AO105" s="1"/>
      <c r="AP105" s="1"/>
      <c r="AQ105" s="1" t="s">
        <v>113</v>
      </c>
      <c r="AR105" s="1" t="s">
        <v>114</v>
      </c>
      <c r="AS105" s="6">
        <v>44582</v>
      </c>
      <c r="AT105" s="1" t="s">
        <v>344</v>
      </c>
      <c r="AU105" s="6">
        <v>44586</v>
      </c>
      <c r="AV105" s="6">
        <v>44587</v>
      </c>
      <c r="AW105" s="12">
        <v>62700000</v>
      </c>
      <c r="AX105" s="13">
        <v>44588</v>
      </c>
      <c r="AY105" s="6">
        <v>44921</v>
      </c>
      <c r="AZ105" s="14">
        <v>44921.999305555553</v>
      </c>
      <c r="BA105" s="1">
        <f>Tabla2022[[#This Row],[FECHA DE TERMINACIÓN INICIAL]]-Tabla2022[[#This Row],[FECHA ACTA DE INICIO]]</f>
        <v>333</v>
      </c>
      <c r="BB105" s="1">
        <f t="shared" si="1"/>
        <v>11</v>
      </c>
      <c r="BC105" s="12">
        <f>IF(Tabla2022[[#This Row],[PLAZO DE EJECUCIÓN MESES ]]&gt;0,Tabla2022[[#This Row],[VALOR INICIAL DEL CONTRATO]]/Tabla2022[[#This Row],[PLAZO DE EJECUCIÓN MESES ]]," 0 ")</f>
        <v>5700000</v>
      </c>
      <c r="BD105" s="1" t="s">
        <v>101</v>
      </c>
      <c r="BE105" s="12">
        <f>IF(Tabla2022[[#This Row],[ANTICIPOS]]="NO",0," - ")</f>
        <v>0</v>
      </c>
      <c r="BF105" s="1" t="s">
        <v>101</v>
      </c>
      <c r="BG105" s="1"/>
      <c r="BH105" s="1"/>
      <c r="BI105" s="1"/>
      <c r="BJ105" s="1"/>
      <c r="BK105" s="1"/>
      <c r="BL105" s="1"/>
      <c r="BM105" s="1"/>
      <c r="BN105" s="1"/>
      <c r="BO105" s="1"/>
      <c r="BP105" s="1"/>
      <c r="BQ105" s="1"/>
      <c r="BR105" s="1"/>
      <c r="BS105" s="1"/>
      <c r="BT105" s="1"/>
      <c r="BU105" s="1"/>
      <c r="BV105" s="1"/>
      <c r="BW105" s="1"/>
      <c r="BX105" s="1"/>
      <c r="BY105" s="1"/>
      <c r="BZ105" s="1">
        <f>Tabla2022[[#This Row],[DÍAS PRORROGA 1]]+Tabla2022[[#This Row],[DÍAS PRORROGA  2]]+Tabla2022[[#This Row],[DÍAS PRORROGA 3]]</f>
        <v>0</v>
      </c>
      <c r="CA105" s="12">
        <f>IF(Tabla2022[[#This Row],[ADICIÓN]]="NO",0,Tabla2022[[#This Row],[VALOR ADICIÓN 1]]+Tabla2022[[#This Row],[VALOR ADICIÓN 2]]+Tabla2022[[#This Row],[VALOR ADICIÓN 3]])</f>
        <v>0</v>
      </c>
      <c r="CB105" s="1"/>
      <c r="CC105" s="1"/>
      <c r="CD105" s="6">
        <f>IF(Tabla2022[[#This Row],[ADICIÓN]]="SI",Tabla2022[[#This Row],[PLAZO DE EJECUCIÓN DÍAS]]+Tabla2022[[#This Row],[DÍAS PRORROGA 1]]+Tabla2022[[#This Row],[DÍAS PRORROGA  2]]+Tabla2022[[#This Row],[DÍAS PRORROGA 3]],Tabla2022[[#This Row],[FECHA DE TERMINACIÓN INICIAL]])+Tabla2022[[#This Row],[TOTAL DÍAS SUSPENDIDOS]]</f>
        <v>44921</v>
      </c>
      <c r="CE105" s="12">
        <f>IF(Tabla2022[[#This Row],[ADICIÓN]]="SI",Tabla2022[[#This Row],[VALOR INICIAL DEL CONTRATO]]+Tabla2022[[#This Row],[VALOR ADICIONES ]],Tabla2022[[#This Row],[VALOR INICIAL DEL CONTRATO]])</f>
        <v>62700000</v>
      </c>
      <c r="CF105" s="8"/>
      <c r="CG105" s="8"/>
      <c r="CH105" s="5"/>
      <c r="CI105" s="5" t="s">
        <v>1067</v>
      </c>
      <c r="CJ105" s="1">
        <v>48</v>
      </c>
      <c r="CK105" s="22" t="s">
        <v>935</v>
      </c>
      <c r="CL105" s="21" t="s">
        <v>936</v>
      </c>
      <c r="CM105" s="1">
        <v>1683</v>
      </c>
    </row>
    <row r="106" spans="1:91" ht="51" x14ac:dyDescent="0.45">
      <c r="A106" s="1">
        <v>2022</v>
      </c>
      <c r="B106" s="1">
        <v>105</v>
      </c>
      <c r="C106" s="1" t="s">
        <v>91</v>
      </c>
      <c r="D106" s="1" t="str">
        <f>IF(Tabla2022[[#This Row],[FECHA DE TERMINACIÓN FINAL]]=0,"PENDIENTE FECHA",IF(Tabla2022[[#This Row],[FECHA DE TERMINACIÓN FINAL]]&lt;15,"PRÓXIMO A VENCER",IF(Tabla2022[[#This Row],[FECHA DE TERMINACIÓN FINAL]]&gt;30,"VIGENTE",IF(Tabla2022[[#This Row],[FECHA DE TERMINACIÓN FINAL]]&lt;0,"VENCIDO"))))</f>
        <v>VIGENTE</v>
      </c>
      <c r="E106" s="1">
        <v>68310</v>
      </c>
      <c r="F106" s="1" t="s">
        <v>1068</v>
      </c>
      <c r="G106" s="1" t="s">
        <v>1069</v>
      </c>
      <c r="H106" s="5" t="s">
        <v>1070</v>
      </c>
      <c r="I106" s="1" t="s">
        <v>1071</v>
      </c>
      <c r="J106" s="1">
        <v>98</v>
      </c>
      <c r="K106" s="6">
        <v>44579</v>
      </c>
      <c r="L106" s="1">
        <v>317</v>
      </c>
      <c r="M106" s="7">
        <v>44599</v>
      </c>
      <c r="N106" s="8" t="s">
        <v>96</v>
      </c>
      <c r="O106" s="1" t="s">
        <v>97</v>
      </c>
      <c r="P106" s="1" t="s">
        <v>98</v>
      </c>
      <c r="Q106" s="1">
        <v>1</v>
      </c>
      <c r="R106" s="9" t="s">
        <v>1038</v>
      </c>
      <c r="S106" s="10" t="s">
        <v>1038</v>
      </c>
      <c r="T106" s="1" t="s">
        <v>101</v>
      </c>
      <c r="U106" s="1" t="s">
        <v>1072</v>
      </c>
      <c r="V106" s="1" t="s">
        <v>103</v>
      </c>
      <c r="W106" s="8" t="s">
        <v>104</v>
      </c>
      <c r="X106" s="8" t="s">
        <v>105</v>
      </c>
      <c r="Y106" s="1" t="s">
        <v>106</v>
      </c>
      <c r="Z106" s="1" t="s">
        <v>450</v>
      </c>
      <c r="AA106" s="1" t="s">
        <v>101</v>
      </c>
      <c r="AB106" s="1" t="s">
        <v>108</v>
      </c>
      <c r="AC106" s="1">
        <v>80025622</v>
      </c>
      <c r="AD106" s="1">
        <v>0</v>
      </c>
      <c r="AE106" s="1" t="str">
        <f>IF(Tabla2022[[#This Row],[CONTRATISTA CONJUNTO]]="NO"," - ")</f>
        <v xml:space="preserve"> - </v>
      </c>
      <c r="AF106" s="1" t="str">
        <f>IF(Tabla2022[[#This Row],[CONTRATISTA CONJUNTO]]="NO"," - ")</f>
        <v xml:space="preserve"> - </v>
      </c>
      <c r="AG106" s="1" t="str">
        <f>IF(Tabla2022[[#This Row],[CONTRATISTA CONJUNTO]]="NO"," - ")</f>
        <v xml:space="preserve"> - </v>
      </c>
      <c r="AH106" s="6">
        <v>29557</v>
      </c>
      <c r="AI106" s="8" t="s">
        <v>1073</v>
      </c>
      <c r="AJ106" s="1">
        <v>3124170840</v>
      </c>
      <c r="AK106" s="1" t="s">
        <v>1074</v>
      </c>
      <c r="AL106" s="1" t="s">
        <v>441</v>
      </c>
      <c r="AM106" s="1">
        <v>52211430</v>
      </c>
      <c r="AN106" s="1">
        <v>9</v>
      </c>
      <c r="AO106" s="1"/>
      <c r="AP106" s="1"/>
      <c r="AQ106" s="1" t="s">
        <v>113</v>
      </c>
      <c r="AR106" s="1" t="s">
        <v>114</v>
      </c>
      <c r="AS106" s="6">
        <v>44578</v>
      </c>
      <c r="AT106" s="1" t="s">
        <v>344</v>
      </c>
      <c r="AU106" s="6">
        <v>44588</v>
      </c>
      <c r="AV106" s="6">
        <v>44588</v>
      </c>
      <c r="AW106" s="12">
        <v>77000000</v>
      </c>
      <c r="AX106" s="13">
        <v>44599</v>
      </c>
      <c r="AY106" s="6">
        <v>44932</v>
      </c>
      <c r="AZ106" s="14">
        <v>44932.5</v>
      </c>
      <c r="BA106" s="1">
        <f>Tabla2022[[#This Row],[FECHA DE TERMINACIÓN INICIAL]]-Tabla2022[[#This Row],[FECHA ACTA DE INICIO]]</f>
        <v>333</v>
      </c>
      <c r="BB106" s="1">
        <f t="shared" si="1"/>
        <v>11</v>
      </c>
      <c r="BC106" s="12">
        <f>IF(Tabla2022[[#This Row],[PLAZO DE EJECUCIÓN MESES ]]&gt;0,Tabla2022[[#This Row],[VALOR INICIAL DEL CONTRATO]]/Tabla2022[[#This Row],[PLAZO DE EJECUCIÓN MESES ]]," 0 ")</f>
        <v>7000000</v>
      </c>
      <c r="BD106" s="1" t="s">
        <v>101</v>
      </c>
      <c r="BE106" s="12">
        <f>IF(Tabla2022[[#This Row],[ANTICIPOS]]="NO",0," - ")</f>
        <v>0</v>
      </c>
      <c r="BF106" s="1" t="s">
        <v>101</v>
      </c>
      <c r="BG106" s="1"/>
      <c r="BH106" s="1"/>
      <c r="BI106" s="1"/>
      <c r="BJ106" s="1"/>
      <c r="BK106" s="1"/>
      <c r="BL106" s="1"/>
      <c r="BM106" s="1"/>
      <c r="BN106" s="1"/>
      <c r="BO106" s="1"/>
      <c r="BP106" s="1"/>
      <c r="BQ106" s="1"/>
      <c r="BR106" s="1"/>
      <c r="BS106" s="1"/>
      <c r="BT106" s="1"/>
      <c r="BU106" s="1"/>
      <c r="BV106" s="1"/>
      <c r="BW106" s="1"/>
      <c r="BX106" s="1"/>
      <c r="BY106" s="1"/>
      <c r="BZ106" s="1">
        <f>Tabla2022[[#This Row],[DÍAS PRORROGA 1]]+Tabla2022[[#This Row],[DÍAS PRORROGA  2]]+Tabla2022[[#This Row],[DÍAS PRORROGA 3]]</f>
        <v>0</v>
      </c>
      <c r="CA106" s="12">
        <f>IF(Tabla2022[[#This Row],[ADICIÓN]]="NO",0,Tabla2022[[#This Row],[VALOR ADICIÓN 1]]+Tabla2022[[#This Row],[VALOR ADICIÓN 2]]+Tabla2022[[#This Row],[VALOR ADICIÓN 3]])</f>
        <v>0</v>
      </c>
      <c r="CB106" s="1"/>
      <c r="CC106" s="1"/>
      <c r="CD106" s="6">
        <f>IF(Tabla2022[[#This Row],[ADICIÓN]]="SI",Tabla2022[[#This Row],[PLAZO DE EJECUCIÓN DÍAS]]+Tabla2022[[#This Row],[DÍAS PRORROGA 1]]+Tabla2022[[#This Row],[DÍAS PRORROGA  2]]+Tabla2022[[#This Row],[DÍAS PRORROGA 3]],Tabla2022[[#This Row],[FECHA DE TERMINACIÓN INICIAL]])+Tabla2022[[#This Row],[TOTAL DÍAS SUSPENDIDOS]]</f>
        <v>44932</v>
      </c>
      <c r="CE106" s="12">
        <f>IF(Tabla2022[[#This Row],[ADICIÓN]]="SI",Tabla2022[[#This Row],[VALOR INICIAL DEL CONTRATO]]+Tabla2022[[#This Row],[VALOR ADICIONES ]],Tabla2022[[#This Row],[VALOR INICIAL DEL CONTRATO]])</f>
        <v>77000000</v>
      </c>
      <c r="CF106" s="8"/>
      <c r="CG106" s="8"/>
      <c r="CH106" s="5"/>
      <c r="CI106" s="5" t="s">
        <v>1075</v>
      </c>
      <c r="CJ106" s="1">
        <v>57</v>
      </c>
      <c r="CK106" s="8" t="s">
        <v>118</v>
      </c>
      <c r="CL106" s="8" t="s">
        <v>119</v>
      </c>
      <c r="CM106" s="1">
        <v>1696</v>
      </c>
    </row>
    <row r="107" spans="1:91" ht="51" x14ac:dyDescent="0.45">
      <c r="A107" s="1">
        <v>2022</v>
      </c>
      <c r="B107" s="1">
        <v>106</v>
      </c>
      <c r="C107" s="1" t="s">
        <v>91</v>
      </c>
      <c r="D107" s="1" t="str">
        <f>IF(Tabla2022[[#This Row],[FECHA DE TERMINACIÓN FINAL]]=0,"PENDIENTE FECHA",IF(Tabla2022[[#This Row],[FECHA DE TERMINACIÓN FINAL]]&lt;15,"PRÓXIMO A VENCER",IF(Tabla2022[[#This Row],[FECHA DE TERMINACIÓN FINAL]]&gt;30,"VIGENTE",IF(Tabla2022[[#This Row],[FECHA DE TERMINACIÓN FINAL]]&lt;0,"VENCIDO"))))</f>
        <v>VIGENTE</v>
      </c>
      <c r="E107" s="1">
        <v>68456</v>
      </c>
      <c r="F107" s="1" t="s">
        <v>1076</v>
      </c>
      <c r="G107" s="1" t="s">
        <v>1077</v>
      </c>
      <c r="H107" s="5" t="s">
        <v>1078</v>
      </c>
      <c r="I107" s="1" t="s">
        <v>1071</v>
      </c>
      <c r="J107" s="1">
        <v>97</v>
      </c>
      <c r="K107" s="6">
        <v>44579</v>
      </c>
      <c r="L107" s="1">
        <v>316</v>
      </c>
      <c r="M107" s="7">
        <v>44599</v>
      </c>
      <c r="N107" s="8" t="s">
        <v>96</v>
      </c>
      <c r="O107" s="1" t="s">
        <v>97</v>
      </c>
      <c r="P107" s="1" t="s">
        <v>98</v>
      </c>
      <c r="Q107" s="1">
        <v>1</v>
      </c>
      <c r="R107" s="9" t="s">
        <v>1079</v>
      </c>
      <c r="S107" s="10" t="s">
        <v>1079</v>
      </c>
      <c r="T107" s="1" t="s">
        <v>101</v>
      </c>
      <c r="U107" s="1" t="s">
        <v>1080</v>
      </c>
      <c r="V107" s="1" t="s">
        <v>103</v>
      </c>
      <c r="W107" s="8" t="s">
        <v>104</v>
      </c>
      <c r="X107" s="8" t="s">
        <v>105</v>
      </c>
      <c r="Y107" s="1" t="s">
        <v>127</v>
      </c>
      <c r="Z107" s="1" t="s">
        <v>450</v>
      </c>
      <c r="AA107" s="1" t="s">
        <v>114</v>
      </c>
      <c r="AB107" s="1" t="s">
        <v>108</v>
      </c>
      <c r="AC107" s="1">
        <v>1032656360</v>
      </c>
      <c r="AD107" s="1">
        <v>1</v>
      </c>
      <c r="AE107" s="1" t="str">
        <f>IF(Tabla2022[[#This Row],[CONTRATISTA CONJUNTO]]="NO"," - ")</f>
        <v xml:space="preserve"> - </v>
      </c>
      <c r="AF107" s="1" t="str">
        <f>IF(Tabla2022[[#This Row],[CONTRATISTA CONJUNTO]]="NO"," - ")</f>
        <v xml:space="preserve"> - </v>
      </c>
      <c r="AG107" s="1" t="str">
        <f>IF(Tabla2022[[#This Row],[CONTRATISTA CONJUNTO]]="NO"," - ")</f>
        <v xml:space="preserve"> - </v>
      </c>
      <c r="AH107" s="6">
        <v>33449</v>
      </c>
      <c r="AI107" s="8" t="s">
        <v>1081</v>
      </c>
      <c r="AJ107" s="1">
        <v>3228827826</v>
      </c>
      <c r="AK107" s="1" t="s">
        <v>1082</v>
      </c>
      <c r="AL107" s="1" t="s">
        <v>1008</v>
      </c>
      <c r="AM107" s="1">
        <v>3231906</v>
      </c>
      <c r="AN107" s="1">
        <v>1</v>
      </c>
      <c r="AO107" s="1"/>
      <c r="AP107" s="1"/>
      <c r="AQ107" s="1" t="s">
        <v>113</v>
      </c>
      <c r="AR107" s="1" t="s">
        <v>114</v>
      </c>
      <c r="AS107" s="6">
        <v>44581</v>
      </c>
      <c r="AT107" s="1" t="s">
        <v>344</v>
      </c>
      <c r="AU107" s="6">
        <v>44588</v>
      </c>
      <c r="AV107" s="6">
        <v>44588</v>
      </c>
      <c r="AW107" s="12">
        <v>29700000</v>
      </c>
      <c r="AX107" s="13">
        <v>44599</v>
      </c>
      <c r="AY107" s="6">
        <v>44932</v>
      </c>
      <c r="AZ107" s="14">
        <v>44932.5</v>
      </c>
      <c r="BA107" s="1">
        <f>Tabla2022[[#This Row],[FECHA DE TERMINACIÓN INICIAL]]-Tabla2022[[#This Row],[FECHA ACTA DE INICIO]]</f>
        <v>333</v>
      </c>
      <c r="BB107" s="1">
        <f t="shared" si="1"/>
        <v>11</v>
      </c>
      <c r="BC107" s="12">
        <f>IF(Tabla2022[[#This Row],[PLAZO DE EJECUCIÓN MESES ]]&gt;0,Tabla2022[[#This Row],[VALOR INICIAL DEL CONTRATO]]/Tabla2022[[#This Row],[PLAZO DE EJECUCIÓN MESES ]]," 0 ")</f>
        <v>2700000</v>
      </c>
      <c r="BD107" s="1" t="s">
        <v>101</v>
      </c>
      <c r="BE107" s="12">
        <f>IF(Tabla2022[[#This Row],[ANTICIPOS]]="NO",0," - ")</f>
        <v>0</v>
      </c>
      <c r="BF107" s="1" t="s">
        <v>101</v>
      </c>
      <c r="BG107" s="1"/>
      <c r="BH107" s="1"/>
      <c r="BI107" s="1"/>
      <c r="BJ107" s="1"/>
      <c r="BK107" s="1"/>
      <c r="BL107" s="1"/>
      <c r="BM107" s="1"/>
      <c r="BN107" s="1"/>
      <c r="BO107" s="1"/>
      <c r="BP107" s="1"/>
      <c r="BQ107" s="1"/>
      <c r="BR107" s="1"/>
      <c r="BS107" s="1"/>
      <c r="BT107" s="1"/>
      <c r="BU107" s="1"/>
      <c r="BV107" s="1"/>
      <c r="BW107" s="1"/>
      <c r="BX107" s="1"/>
      <c r="BY107" s="1"/>
      <c r="BZ107" s="1">
        <f>Tabla2022[[#This Row],[DÍAS PRORROGA 1]]+Tabla2022[[#This Row],[DÍAS PRORROGA  2]]+Tabla2022[[#This Row],[DÍAS PRORROGA 3]]</f>
        <v>0</v>
      </c>
      <c r="CA107" s="12">
        <f>IF(Tabla2022[[#This Row],[ADICIÓN]]="NO",0,Tabla2022[[#This Row],[VALOR ADICIÓN 1]]+Tabla2022[[#This Row],[VALOR ADICIÓN 2]]+Tabla2022[[#This Row],[VALOR ADICIÓN 3]])</f>
        <v>0</v>
      </c>
      <c r="CB107" s="1"/>
      <c r="CC107" s="1"/>
      <c r="CD107" s="6">
        <f>IF(Tabla2022[[#This Row],[ADICIÓN]]="SI",Tabla2022[[#This Row],[PLAZO DE EJECUCIÓN DÍAS]]+Tabla2022[[#This Row],[DÍAS PRORROGA 1]]+Tabla2022[[#This Row],[DÍAS PRORROGA  2]]+Tabla2022[[#This Row],[DÍAS PRORROGA 3]],Tabla2022[[#This Row],[FECHA DE TERMINACIÓN INICIAL]])+Tabla2022[[#This Row],[TOTAL DÍAS SUSPENDIDOS]]</f>
        <v>44932</v>
      </c>
      <c r="CE107" s="12">
        <f>IF(Tabla2022[[#This Row],[ADICIÓN]]="SI",Tabla2022[[#This Row],[VALOR INICIAL DEL CONTRATO]]+Tabla2022[[#This Row],[VALOR ADICIONES ]],Tabla2022[[#This Row],[VALOR INICIAL DEL CONTRATO]])</f>
        <v>29700000</v>
      </c>
      <c r="CF107" s="8"/>
      <c r="CG107" s="8"/>
      <c r="CH107" s="5"/>
      <c r="CI107" s="29" t="s">
        <v>1083</v>
      </c>
      <c r="CJ107" s="1">
        <v>57</v>
      </c>
      <c r="CK107" s="8" t="s">
        <v>118</v>
      </c>
      <c r="CL107" s="8" t="s">
        <v>119</v>
      </c>
      <c r="CM107" s="1">
        <v>1696</v>
      </c>
    </row>
    <row r="108" spans="1:91" ht="51" x14ac:dyDescent="0.45">
      <c r="A108" s="1">
        <v>2022</v>
      </c>
      <c r="B108" s="1">
        <v>107</v>
      </c>
      <c r="C108" s="1" t="s">
        <v>91</v>
      </c>
      <c r="D108" s="1" t="str">
        <f>IF(Tabla2022[[#This Row],[FECHA DE TERMINACIÓN FINAL]]=0,"PENDIENTE FECHA",IF(Tabla2022[[#This Row],[FECHA DE TERMINACIÓN FINAL]]&lt;15,"PRÓXIMO A VENCER",IF(Tabla2022[[#This Row],[FECHA DE TERMINACIÓN FINAL]]&gt;30,"VIGENTE",IF(Tabla2022[[#This Row],[FECHA DE TERMINACIÓN FINAL]]&lt;0,"VENCIDO"))))</f>
        <v>VIGENTE</v>
      </c>
      <c r="E108" s="1">
        <v>66798</v>
      </c>
      <c r="F108" s="1" t="s">
        <v>1084</v>
      </c>
      <c r="G108" s="1" t="s">
        <v>1085</v>
      </c>
      <c r="H108" s="5" t="s">
        <v>1086</v>
      </c>
      <c r="I108" s="1" t="s">
        <v>973</v>
      </c>
      <c r="J108" s="1">
        <v>53</v>
      </c>
      <c r="K108" s="6">
        <v>44573</v>
      </c>
      <c r="L108" s="1">
        <v>281</v>
      </c>
      <c r="M108" s="7">
        <v>44594</v>
      </c>
      <c r="N108" s="8" t="s">
        <v>402</v>
      </c>
      <c r="O108" s="1" t="s">
        <v>97</v>
      </c>
      <c r="P108" s="1" t="s">
        <v>98</v>
      </c>
      <c r="Q108" s="1">
        <v>1</v>
      </c>
      <c r="R108" s="9" t="s">
        <v>1087</v>
      </c>
      <c r="S108" s="10" t="s">
        <v>1087</v>
      </c>
      <c r="T108" s="1" t="s">
        <v>101</v>
      </c>
      <c r="U108" s="1" t="s">
        <v>813</v>
      </c>
      <c r="V108" s="1" t="s">
        <v>103</v>
      </c>
      <c r="W108" s="8" t="s">
        <v>104</v>
      </c>
      <c r="X108" s="8" t="s">
        <v>105</v>
      </c>
      <c r="Y108" s="1" t="s">
        <v>127</v>
      </c>
      <c r="Z108" s="1" t="s">
        <v>405</v>
      </c>
      <c r="AA108" s="1" t="s">
        <v>101</v>
      </c>
      <c r="AB108" s="1" t="s">
        <v>108</v>
      </c>
      <c r="AC108" s="1">
        <v>52215660</v>
      </c>
      <c r="AD108" s="1">
        <v>4</v>
      </c>
      <c r="AE108" s="1" t="str">
        <f>IF(Tabla2022[[#This Row],[CONTRATISTA CONJUNTO]]="NO"," - ")</f>
        <v xml:space="preserve"> - </v>
      </c>
      <c r="AF108" s="1" t="str">
        <f>IF(Tabla2022[[#This Row],[CONTRATISTA CONJUNTO]]="NO"," - ")</f>
        <v xml:space="preserve"> - </v>
      </c>
      <c r="AG108" s="1" t="str">
        <f>IF(Tabla2022[[#This Row],[CONTRATISTA CONJUNTO]]="NO"," - ")</f>
        <v xml:space="preserve"> - </v>
      </c>
      <c r="AH108" s="6">
        <v>28231</v>
      </c>
      <c r="AI108" s="8" t="s">
        <v>1088</v>
      </c>
      <c r="AJ108" s="1">
        <v>3118468341</v>
      </c>
      <c r="AK108" s="1" t="s">
        <v>1089</v>
      </c>
      <c r="AL108" s="1" t="s">
        <v>404</v>
      </c>
      <c r="AM108" s="1">
        <v>79889352</v>
      </c>
      <c r="AN108" s="1">
        <v>0</v>
      </c>
      <c r="AO108" s="1"/>
      <c r="AP108" s="1"/>
      <c r="AQ108" s="1" t="s">
        <v>113</v>
      </c>
      <c r="AR108" s="1" t="s">
        <v>114</v>
      </c>
      <c r="AS108" s="6">
        <v>44581</v>
      </c>
      <c r="AT108" s="1" t="s">
        <v>344</v>
      </c>
      <c r="AU108" s="6">
        <v>44588</v>
      </c>
      <c r="AV108" s="6">
        <v>44588</v>
      </c>
      <c r="AW108" s="12">
        <v>55000000</v>
      </c>
      <c r="AX108" s="13">
        <v>44594</v>
      </c>
      <c r="AY108" s="6">
        <v>44927</v>
      </c>
      <c r="AZ108" s="14">
        <v>44927.499305555553</v>
      </c>
      <c r="BA108" s="1">
        <f>Tabla2022[[#This Row],[FECHA DE TERMINACIÓN INICIAL]]-Tabla2022[[#This Row],[FECHA ACTA DE INICIO]]</f>
        <v>333</v>
      </c>
      <c r="BB108" s="1">
        <f t="shared" si="1"/>
        <v>11</v>
      </c>
      <c r="BC108" s="12">
        <f>IF(Tabla2022[[#This Row],[PLAZO DE EJECUCIÓN MESES ]]&gt;0,Tabla2022[[#This Row],[VALOR INICIAL DEL CONTRATO]]/Tabla2022[[#This Row],[PLAZO DE EJECUCIÓN MESES ]]," 0 ")</f>
        <v>5000000</v>
      </c>
      <c r="BD108" s="1" t="s">
        <v>101</v>
      </c>
      <c r="BE108" s="12">
        <f>IF(Tabla2022[[#This Row],[ANTICIPOS]]="NO",0," - ")</f>
        <v>0</v>
      </c>
      <c r="BF108" s="1" t="s">
        <v>101</v>
      </c>
      <c r="BG108" s="1"/>
      <c r="BH108" s="1"/>
      <c r="BI108" s="1"/>
      <c r="BJ108" s="1"/>
      <c r="BK108" s="1"/>
      <c r="BL108" s="1"/>
      <c r="BM108" s="1"/>
      <c r="BN108" s="1"/>
      <c r="BO108" s="1"/>
      <c r="BP108" s="1"/>
      <c r="BQ108" s="1"/>
      <c r="BR108" s="1"/>
      <c r="BS108" s="1"/>
      <c r="BT108" s="1"/>
      <c r="BU108" s="1"/>
      <c r="BV108" s="1"/>
      <c r="BW108" s="1"/>
      <c r="BX108" s="1"/>
      <c r="BY108" s="1"/>
      <c r="BZ108" s="1">
        <f>Tabla2022[[#This Row],[DÍAS PRORROGA 1]]+Tabla2022[[#This Row],[DÍAS PRORROGA  2]]+Tabla2022[[#This Row],[DÍAS PRORROGA 3]]</f>
        <v>0</v>
      </c>
      <c r="CA108" s="12">
        <f>IF(Tabla2022[[#This Row],[ADICIÓN]]="NO",0,Tabla2022[[#This Row],[VALOR ADICIÓN 1]]+Tabla2022[[#This Row],[VALOR ADICIÓN 2]]+Tabla2022[[#This Row],[VALOR ADICIÓN 3]])</f>
        <v>0</v>
      </c>
      <c r="CB108" s="1"/>
      <c r="CC108" s="1"/>
      <c r="CD108" s="6">
        <f>IF(Tabla2022[[#This Row],[ADICIÓN]]="SI",Tabla2022[[#This Row],[PLAZO DE EJECUCIÓN DÍAS]]+Tabla2022[[#This Row],[DÍAS PRORROGA 1]]+Tabla2022[[#This Row],[DÍAS PRORROGA  2]]+Tabla2022[[#This Row],[DÍAS PRORROGA 3]],Tabla2022[[#This Row],[FECHA DE TERMINACIÓN INICIAL]])+Tabla2022[[#This Row],[TOTAL DÍAS SUSPENDIDOS]]</f>
        <v>44927</v>
      </c>
      <c r="CE108" s="12">
        <f>IF(Tabla2022[[#This Row],[ADICIÓN]]="SI",Tabla2022[[#This Row],[VALOR INICIAL DEL CONTRATO]]+Tabla2022[[#This Row],[VALOR ADICIONES ]],Tabla2022[[#This Row],[VALOR INICIAL DEL CONTRATO]])</f>
        <v>55000000</v>
      </c>
      <c r="CF108" s="8"/>
      <c r="CG108" s="8"/>
      <c r="CH108" s="5"/>
      <c r="CI108" s="5" t="s">
        <v>1090</v>
      </c>
      <c r="CJ108" s="1">
        <v>54</v>
      </c>
      <c r="CK108" s="8" t="s">
        <v>410</v>
      </c>
      <c r="CL108" s="8" t="s">
        <v>411</v>
      </c>
      <c r="CM108" s="1">
        <v>1692</v>
      </c>
    </row>
    <row r="109" spans="1:91" ht="76.5" x14ac:dyDescent="0.45">
      <c r="A109" s="1">
        <v>2022</v>
      </c>
      <c r="B109" s="1">
        <v>108</v>
      </c>
      <c r="C109" s="1" t="s">
        <v>91</v>
      </c>
      <c r="D109" s="1" t="str">
        <f>IF(Tabla2022[[#This Row],[FECHA DE TERMINACIÓN FINAL]]=0,"PENDIENTE FECHA",IF(Tabla2022[[#This Row],[FECHA DE TERMINACIÓN FINAL]]&lt;15,"PRÓXIMO A VENCER",IF(Tabla2022[[#This Row],[FECHA DE TERMINACIÓN FINAL]]&gt;30,"VIGENTE",IF(Tabla2022[[#This Row],[FECHA DE TERMINACIÓN FINAL]]&lt;0,"VENCIDO"))))</f>
        <v>VIGENTE</v>
      </c>
      <c r="E109" s="1">
        <v>67059</v>
      </c>
      <c r="F109" s="1" t="s">
        <v>1091</v>
      </c>
      <c r="G109" s="1" t="s">
        <v>1092</v>
      </c>
      <c r="H109" s="5" t="s">
        <v>1093</v>
      </c>
      <c r="I109" s="1" t="s">
        <v>248</v>
      </c>
      <c r="J109" s="1">
        <v>131</v>
      </c>
      <c r="K109" s="6">
        <v>44581</v>
      </c>
      <c r="L109" s="1">
        <v>186</v>
      </c>
      <c r="M109" s="7">
        <v>44587</v>
      </c>
      <c r="N109" s="8" t="s">
        <v>96</v>
      </c>
      <c r="O109" s="1" t="s">
        <v>97</v>
      </c>
      <c r="P109" s="1" t="s">
        <v>98</v>
      </c>
      <c r="Q109" s="1">
        <v>1</v>
      </c>
      <c r="R109" s="9" t="s">
        <v>1094</v>
      </c>
      <c r="S109" s="10" t="s">
        <v>1095</v>
      </c>
      <c r="T109" s="1" t="s">
        <v>101</v>
      </c>
      <c r="U109" s="1" t="s">
        <v>1096</v>
      </c>
      <c r="V109" s="1" t="s">
        <v>103</v>
      </c>
      <c r="W109" s="8" t="s">
        <v>104</v>
      </c>
      <c r="X109" s="8" t="s">
        <v>105</v>
      </c>
      <c r="Y109" s="1" t="s">
        <v>106</v>
      </c>
      <c r="Z109" s="1" t="s">
        <v>471</v>
      </c>
      <c r="AA109" s="1" t="s">
        <v>101</v>
      </c>
      <c r="AB109" s="1" t="s">
        <v>108</v>
      </c>
      <c r="AC109" s="1">
        <v>1090424977</v>
      </c>
      <c r="AD109" s="1">
        <v>9</v>
      </c>
      <c r="AE109" s="1" t="str">
        <f>IF(Tabla2022[[#This Row],[CONTRATISTA CONJUNTO]]="NO"," - ")</f>
        <v xml:space="preserve"> - </v>
      </c>
      <c r="AF109" s="1" t="str">
        <f>IF(Tabla2022[[#This Row],[CONTRATISTA CONJUNTO]]="NO"," - ")</f>
        <v xml:space="preserve"> - </v>
      </c>
      <c r="AG109" s="1" t="str">
        <f>IF(Tabla2022[[#This Row],[CONTRATISTA CONJUNTO]]="NO"," - ")</f>
        <v xml:space="preserve"> - </v>
      </c>
      <c r="AH109" s="6">
        <v>33128</v>
      </c>
      <c r="AI109" s="8" t="s">
        <v>1097</v>
      </c>
      <c r="AJ109" s="1">
        <v>3008150543</v>
      </c>
      <c r="AK109" s="1" t="s">
        <v>1098</v>
      </c>
      <c r="AL109" s="1" t="s">
        <v>615</v>
      </c>
      <c r="AM109" s="1">
        <v>1024474457</v>
      </c>
      <c r="AN109" s="1">
        <v>4</v>
      </c>
      <c r="AO109" s="1" t="s">
        <v>505</v>
      </c>
      <c r="AP109" s="6">
        <v>44774</v>
      </c>
      <c r="AQ109" s="1" t="s">
        <v>113</v>
      </c>
      <c r="AR109" s="1" t="s">
        <v>114</v>
      </c>
      <c r="AS109" s="6">
        <v>44582</v>
      </c>
      <c r="AT109" s="1" t="s">
        <v>515</v>
      </c>
      <c r="AU109" s="6">
        <v>44587</v>
      </c>
      <c r="AV109" s="6">
        <v>44587</v>
      </c>
      <c r="AW109" s="12">
        <v>66000000</v>
      </c>
      <c r="AX109" s="13">
        <v>44588</v>
      </c>
      <c r="AY109" s="6">
        <v>44921</v>
      </c>
      <c r="AZ109" s="14">
        <v>44921.999305555553</v>
      </c>
      <c r="BA109" s="1">
        <f>Tabla2022[[#This Row],[FECHA DE TERMINACIÓN INICIAL]]-Tabla2022[[#This Row],[FECHA ACTA DE INICIO]]</f>
        <v>333</v>
      </c>
      <c r="BB109" s="1">
        <f t="shared" si="1"/>
        <v>11</v>
      </c>
      <c r="BC109" s="12">
        <f>IF(Tabla2022[[#This Row],[PLAZO DE EJECUCIÓN MESES ]]&gt;0,Tabla2022[[#This Row],[VALOR INICIAL DEL CONTRATO]]/Tabla2022[[#This Row],[PLAZO DE EJECUCIÓN MESES ]]," 0 ")</f>
        <v>6000000</v>
      </c>
      <c r="BD109" s="1" t="s">
        <v>101</v>
      </c>
      <c r="BE109" s="12">
        <f>IF(Tabla2022[[#This Row],[ANTICIPOS]]="NO",0," - ")</f>
        <v>0</v>
      </c>
      <c r="BF109" s="1" t="s">
        <v>101</v>
      </c>
      <c r="BG109" s="1"/>
      <c r="BH109" s="1"/>
      <c r="BI109" s="1"/>
      <c r="BJ109" s="1"/>
      <c r="BK109" s="1"/>
      <c r="BL109" s="1"/>
      <c r="BM109" s="1"/>
      <c r="BN109" s="1"/>
      <c r="BO109" s="1"/>
      <c r="BP109" s="1"/>
      <c r="BQ109" s="1"/>
      <c r="BR109" s="1"/>
      <c r="BS109" s="1"/>
      <c r="BT109" s="1"/>
      <c r="BU109" s="1"/>
      <c r="BV109" s="1"/>
      <c r="BW109" s="1"/>
      <c r="BX109" s="1"/>
      <c r="BY109" s="1"/>
      <c r="BZ109" s="1">
        <f>Tabla2022[[#This Row],[DÍAS PRORROGA 1]]+Tabla2022[[#This Row],[DÍAS PRORROGA  2]]+Tabla2022[[#This Row],[DÍAS PRORROGA 3]]</f>
        <v>0</v>
      </c>
      <c r="CA109" s="12">
        <f>IF(Tabla2022[[#This Row],[ADICIÓN]]="NO",0,Tabla2022[[#This Row],[VALOR ADICIÓN 1]]+Tabla2022[[#This Row],[VALOR ADICIÓN 2]]+Tabla2022[[#This Row],[VALOR ADICIÓN 3]])</f>
        <v>0</v>
      </c>
      <c r="CB109" s="1"/>
      <c r="CC109" s="1"/>
      <c r="CD109" s="6">
        <f>IF(Tabla2022[[#This Row],[ADICIÓN]]="SI",Tabla2022[[#This Row],[PLAZO DE EJECUCIÓN DÍAS]]+Tabla2022[[#This Row],[DÍAS PRORROGA 1]]+Tabla2022[[#This Row],[DÍAS PRORROGA  2]]+Tabla2022[[#This Row],[DÍAS PRORROGA 3]],Tabla2022[[#This Row],[FECHA DE TERMINACIÓN INICIAL]])+Tabla2022[[#This Row],[TOTAL DÍAS SUSPENDIDOS]]</f>
        <v>44921</v>
      </c>
      <c r="CE109" s="12">
        <f>IF(Tabla2022[[#This Row],[ADICIÓN]]="SI",Tabla2022[[#This Row],[VALOR INICIAL DEL CONTRATO]]+Tabla2022[[#This Row],[VALOR ADICIONES ]],Tabla2022[[#This Row],[VALOR INICIAL DEL CONTRATO]])</f>
        <v>66000000</v>
      </c>
      <c r="CF109" s="8"/>
      <c r="CG109" s="8"/>
      <c r="CH109" s="5"/>
      <c r="CI109" s="29" t="s">
        <v>1099</v>
      </c>
      <c r="CJ109" s="1">
        <v>57</v>
      </c>
      <c r="CK109" s="8" t="s">
        <v>118</v>
      </c>
      <c r="CL109" s="8" t="s">
        <v>119</v>
      </c>
      <c r="CM109" s="1">
        <v>1696</v>
      </c>
    </row>
    <row r="110" spans="1:91" ht="51" x14ac:dyDescent="0.45">
      <c r="A110" s="1">
        <v>2022</v>
      </c>
      <c r="B110" s="1">
        <v>109</v>
      </c>
      <c r="C110" s="1" t="s">
        <v>91</v>
      </c>
      <c r="D110" s="1" t="str">
        <f>IF(Tabla2022[[#This Row],[FECHA DE TERMINACIÓN FINAL]]=0,"PENDIENTE FECHA",IF(Tabla2022[[#This Row],[FECHA DE TERMINACIÓN FINAL]]&lt;15,"PRÓXIMO A VENCER",IF(Tabla2022[[#This Row],[FECHA DE TERMINACIÓN FINAL]]&gt;30,"VIGENTE",IF(Tabla2022[[#This Row],[FECHA DE TERMINACIÓN FINAL]]&lt;0,"VENCIDO"))))</f>
        <v>VIGENTE</v>
      </c>
      <c r="E110" s="1">
        <v>69903</v>
      </c>
      <c r="F110" s="1" t="s">
        <v>1100</v>
      </c>
      <c r="G110" s="1" t="s">
        <v>1101</v>
      </c>
      <c r="H110" s="5" t="s">
        <v>1102</v>
      </c>
      <c r="I110" s="1" t="s">
        <v>176</v>
      </c>
      <c r="J110" s="1">
        <v>165</v>
      </c>
      <c r="K110" s="6">
        <v>44582</v>
      </c>
      <c r="L110" s="1">
        <v>191</v>
      </c>
      <c r="M110" s="7">
        <v>44587</v>
      </c>
      <c r="N110" s="8" t="s">
        <v>339</v>
      </c>
      <c r="O110" s="1" t="s">
        <v>97</v>
      </c>
      <c r="P110" s="1" t="s">
        <v>98</v>
      </c>
      <c r="Q110" s="1">
        <v>1</v>
      </c>
      <c r="R110" s="1" t="s">
        <v>278</v>
      </c>
      <c r="S110" s="10" t="s">
        <v>1047</v>
      </c>
      <c r="T110" s="1" t="s">
        <v>101</v>
      </c>
      <c r="U110" s="1" t="s">
        <v>1103</v>
      </c>
      <c r="V110" s="1" t="s">
        <v>103</v>
      </c>
      <c r="W110" s="8" t="s">
        <v>104</v>
      </c>
      <c r="X110" s="8" t="s">
        <v>105</v>
      </c>
      <c r="Y110" s="1" t="s">
        <v>127</v>
      </c>
      <c r="Z110" s="1" t="s">
        <v>320</v>
      </c>
      <c r="AA110" s="1" t="s">
        <v>101</v>
      </c>
      <c r="AB110" s="1" t="s">
        <v>108</v>
      </c>
      <c r="AC110" s="1">
        <v>1020777043</v>
      </c>
      <c r="AD110" s="1">
        <v>5</v>
      </c>
      <c r="AE110" s="1" t="str">
        <f>IF(Tabla2022[[#This Row],[CONTRATISTA CONJUNTO]]="NO"," - ")</f>
        <v xml:space="preserve"> - </v>
      </c>
      <c r="AF110" s="1" t="str">
        <f>IF(Tabla2022[[#This Row],[CONTRATISTA CONJUNTO]]="NO"," - ")</f>
        <v xml:space="preserve"> - </v>
      </c>
      <c r="AG110" s="1" t="str">
        <f>IF(Tabla2022[[#This Row],[CONTRATISTA CONJUNTO]]="NO"," - ")</f>
        <v xml:space="preserve"> - </v>
      </c>
      <c r="AH110" s="6">
        <v>33848</v>
      </c>
      <c r="AI110" s="8" t="s">
        <v>1104</v>
      </c>
      <c r="AJ110" s="1">
        <v>3107761722</v>
      </c>
      <c r="AK110" s="1" t="s">
        <v>1105</v>
      </c>
      <c r="AL110" s="1" t="s">
        <v>1106</v>
      </c>
      <c r="AM110" s="1">
        <v>1026277892</v>
      </c>
      <c r="AN110" s="1">
        <v>8</v>
      </c>
      <c r="AO110" s="1"/>
      <c r="AP110" s="1"/>
      <c r="AQ110" s="1" t="s">
        <v>113</v>
      </c>
      <c r="AR110" s="1" t="s">
        <v>114</v>
      </c>
      <c r="AS110" s="6">
        <v>44587</v>
      </c>
      <c r="AT110" s="1" t="s">
        <v>344</v>
      </c>
      <c r="AU110" s="6">
        <v>44587</v>
      </c>
      <c r="AV110" s="6">
        <v>44587</v>
      </c>
      <c r="AW110" s="12">
        <v>60500000</v>
      </c>
      <c r="AX110" s="13">
        <v>44593</v>
      </c>
      <c r="AY110" s="6">
        <v>44926</v>
      </c>
      <c r="AZ110" s="14">
        <v>44926.999305555553</v>
      </c>
      <c r="BA110" s="1">
        <f>Tabla2022[[#This Row],[FECHA DE TERMINACIÓN INICIAL]]-Tabla2022[[#This Row],[FECHA ACTA DE INICIO]]</f>
        <v>333</v>
      </c>
      <c r="BB110" s="1">
        <f t="shared" si="1"/>
        <v>11</v>
      </c>
      <c r="BC110" s="12">
        <f>IF(Tabla2022[[#This Row],[PLAZO DE EJECUCIÓN MESES ]]&gt;0,Tabla2022[[#This Row],[VALOR INICIAL DEL CONTRATO]]/Tabla2022[[#This Row],[PLAZO DE EJECUCIÓN MESES ]]," 0 ")</f>
        <v>5500000</v>
      </c>
      <c r="BD110" s="1" t="s">
        <v>101</v>
      </c>
      <c r="BE110" s="12">
        <f>IF(Tabla2022[[#This Row],[ANTICIPOS]]="NO",0," - ")</f>
        <v>0</v>
      </c>
      <c r="BF110" s="1" t="s">
        <v>101</v>
      </c>
      <c r="BG110" s="1"/>
      <c r="BH110" s="1"/>
      <c r="BI110" s="1"/>
      <c r="BJ110" s="1"/>
      <c r="BK110" s="1"/>
      <c r="BL110" s="1"/>
      <c r="BM110" s="1"/>
      <c r="BN110" s="1"/>
      <c r="BO110" s="1"/>
      <c r="BP110" s="1"/>
      <c r="BQ110" s="1"/>
      <c r="BR110" s="1"/>
      <c r="BS110" s="1"/>
      <c r="BT110" s="1"/>
      <c r="BU110" s="1"/>
      <c r="BV110" s="1"/>
      <c r="BW110" s="1"/>
      <c r="BX110" s="1"/>
      <c r="BY110" s="1"/>
      <c r="BZ110" s="1">
        <f>Tabla2022[[#This Row],[DÍAS PRORROGA 1]]+Tabla2022[[#This Row],[DÍAS PRORROGA  2]]+Tabla2022[[#This Row],[DÍAS PRORROGA 3]]</f>
        <v>0</v>
      </c>
      <c r="CA110" s="12">
        <f>IF(Tabla2022[[#This Row],[ADICIÓN]]="NO",0,Tabla2022[[#This Row],[VALOR ADICIÓN 1]]+Tabla2022[[#This Row],[VALOR ADICIÓN 2]]+Tabla2022[[#This Row],[VALOR ADICIÓN 3]])</f>
        <v>0</v>
      </c>
      <c r="CB110" s="1"/>
      <c r="CC110" s="1"/>
      <c r="CD110" s="6">
        <f>IF(Tabla2022[[#This Row],[ADICIÓN]]="SI",Tabla2022[[#This Row],[PLAZO DE EJECUCIÓN DÍAS]]+Tabla2022[[#This Row],[DÍAS PRORROGA 1]]+Tabla2022[[#This Row],[DÍAS PRORROGA  2]]+Tabla2022[[#This Row],[DÍAS PRORROGA 3]],Tabla2022[[#This Row],[FECHA DE TERMINACIÓN INICIAL]])+Tabla2022[[#This Row],[TOTAL DÍAS SUSPENDIDOS]]</f>
        <v>44926</v>
      </c>
      <c r="CE110" s="12">
        <f>IF(Tabla2022[[#This Row],[ADICIÓN]]="SI",Tabla2022[[#This Row],[VALOR INICIAL DEL CONTRATO]]+Tabla2022[[#This Row],[VALOR ADICIONES ]],Tabla2022[[#This Row],[VALOR INICIAL DEL CONTRATO]])</f>
        <v>60500000</v>
      </c>
      <c r="CF110" s="8"/>
      <c r="CG110" s="8"/>
      <c r="CH110" s="5"/>
      <c r="CI110" s="5" t="s">
        <v>1107</v>
      </c>
      <c r="CJ110" s="1">
        <v>23</v>
      </c>
      <c r="CK110" s="8" t="s">
        <v>346</v>
      </c>
      <c r="CL110" s="8" t="s">
        <v>347</v>
      </c>
      <c r="CM110" s="1">
        <v>1634</v>
      </c>
    </row>
    <row r="111" spans="1:91" ht="51" x14ac:dyDescent="0.45">
      <c r="A111" s="1">
        <v>2022</v>
      </c>
      <c r="B111" s="1">
        <v>110</v>
      </c>
      <c r="C111" s="1" t="s">
        <v>91</v>
      </c>
      <c r="D111" s="1" t="str">
        <f>IF(Tabla2022[[#This Row],[FECHA DE TERMINACIÓN FINAL]]=0,"PENDIENTE FECHA",IF(Tabla2022[[#This Row],[FECHA DE TERMINACIÓN FINAL]]&lt;15,"PRÓXIMO A VENCER",IF(Tabla2022[[#This Row],[FECHA DE TERMINACIÓN FINAL]]&gt;30,"VIGENTE",IF(Tabla2022[[#This Row],[FECHA DE TERMINACIÓN FINAL]]&lt;0,"VENCIDO"))))</f>
        <v>VIGENTE</v>
      </c>
      <c r="E111" s="1">
        <v>67250</v>
      </c>
      <c r="F111" s="1" t="s">
        <v>1108</v>
      </c>
      <c r="G111" s="1" t="s">
        <v>1109</v>
      </c>
      <c r="H111" s="5" t="s">
        <v>1110</v>
      </c>
      <c r="I111" s="1" t="s">
        <v>859</v>
      </c>
      <c r="J111" s="1">
        <v>84</v>
      </c>
      <c r="K111" s="6">
        <v>44574</v>
      </c>
      <c r="L111" s="1">
        <v>197</v>
      </c>
      <c r="M111" s="7">
        <v>44588</v>
      </c>
      <c r="N111" s="8" t="s">
        <v>96</v>
      </c>
      <c r="O111" s="1" t="s">
        <v>97</v>
      </c>
      <c r="P111" s="1" t="s">
        <v>98</v>
      </c>
      <c r="Q111" s="1">
        <v>1</v>
      </c>
      <c r="R111" s="9" t="s">
        <v>1111</v>
      </c>
      <c r="S111" s="10" t="s">
        <v>1111</v>
      </c>
      <c r="T111" s="1" t="s">
        <v>101</v>
      </c>
      <c r="U111" s="1" t="s">
        <v>1112</v>
      </c>
      <c r="V111" s="1" t="s">
        <v>103</v>
      </c>
      <c r="W111" s="8" t="s">
        <v>104</v>
      </c>
      <c r="X111" s="8" t="s">
        <v>105</v>
      </c>
      <c r="Y111" s="1" t="s">
        <v>127</v>
      </c>
      <c r="Z111" s="1" t="s">
        <v>136</v>
      </c>
      <c r="AA111" s="1" t="s">
        <v>101</v>
      </c>
      <c r="AB111" s="1" t="s">
        <v>108</v>
      </c>
      <c r="AC111" s="1">
        <v>52455502</v>
      </c>
      <c r="AD111" s="1">
        <v>8</v>
      </c>
      <c r="AE111" s="1" t="str">
        <f>IF(Tabla2022[[#This Row],[CONTRATISTA CONJUNTO]]="NO"," - ")</f>
        <v xml:space="preserve"> - </v>
      </c>
      <c r="AF111" s="1" t="str">
        <f>IF(Tabla2022[[#This Row],[CONTRATISTA CONJUNTO]]="NO"," - ")</f>
        <v xml:space="preserve"> - </v>
      </c>
      <c r="AG111" s="1" t="str">
        <f>IF(Tabla2022[[#This Row],[CONTRATISTA CONJUNTO]]="NO"," - ")</f>
        <v xml:space="preserve"> - </v>
      </c>
      <c r="AH111" s="6">
        <v>28753</v>
      </c>
      <c r="AI111" s="8" t="s">
        <v>1113</v>
      </c>
      <c r="AJ111" s="1">
        <v>3214596807</v>
      </c>
      <c r="AK111" s="1" t="s">
        <v>1114</v>
      </c>
      <c r="AL111" s="1" t="s">
        <v>150</v>
      </c>
      <c r="AM111" s="1">
        <v>1030610164</v>
      </c>
      <c r="AN111" s="1">
        <v>7</v>
      </c>
      <c r="AO111" s="1"/>
      <c r="AP111" s="1"/>
      <c r="AQ111" s="1" t="s">
        <v>113</v>
      </c>
      <c r="AR111" s="1" t="s">
        <v>114</v>
      </c>
      <c r="AS111" s="6">
        <v>44588</v>
      </c>
      <c r="AT111" s="1" t="s">
        <v>115</v>
      </c>
      <c r="AU111" s="6">
        <v>44587</v>
      </c>
      <c r="AV111" s="6">
        <v>44587</v>
      </c>
      <c r="AW111" s="12">
        <v>77000000</v>
      </c>
      <c r="AX111" s="13">
        <v>44592</v>
      </c>
      <c r="AY111" s="6">
        <v>44925</v>
      </c>
      <c r="AZ111" s="14">
        <v>44925.999305555553</v>
      </c>
      <c r="BA111" s="1">
        <f>Tabla2022[[#This Row],[FECHA DE TERMINACIÓN INICIAL]]-Tabla2022[[#This Row],[FECHA ACTA DE INICIO]]</f>
        <v>333</v>
      </c>
      <c r="BB111" s="1">
        <f t="shared" si="1"/>
        <v>11</v>
      </c>
      <c r="BC111" s="12">
        <f>IF(Tabla2022[[#This Row],[PLAZO DE EJECUCIÓN MESES ]]&gt;0,Tabla2022[[#This Row],[VALOR INICIAL DEL CONTRATO]]/Tabla2022[[#This Row],[PLAZO DE EJECUCIÓN MESES ]]," 0 ")</f>
        <v>7000000</v>
      </c>
      <c r="BD111" s="1" t="s">
        <v>101</v>
      </c>
      <c r="BE111" s="12">
        <f>IF(Tabla2022[[#This Row],[ANTICIPOS]]="NO",0," - ")</f>
        <v>0</v>
      </c>
      <c r="BF111" s="1" t="s">
        <v>101</v>
      </c>
      <c r="BG111" s="1"/>
      <c r="BH111" s="1"/>
      <c r="BI111" s="1"/>
      <c r="BJ111" s="1"/>
      <c r="BK111" s="1"/>
      <c r="BL111" s="1"/>
      <c r="BM111" s="1"/>
      <c r="BN111" s="1"/>
      <c r="BO111" s="1"/>
      <c r="BP111" s="1"/>
      <c r="BQ111" s="1"/>
      <c r="BR111" s="1"/>
      <c r="BS111" s="1"/>
      <c r="BT111" s="1"/>
      <c r="BU111" s="1"/>
      <c r="BV111" s="1"/>
      <c r="BW111" s="1"/>
      <c r="BX111" s="1"/>
      <c r="BY111" s="1"/>
      <c r="BZ111" s="1">
        <f>Tabla2022[[#This Row],[DÍAS PRORROGA 1]]+Tabla2022[[#This Row],[DÍAS PRORROGA  2]]+Tabla2022[[#This Row],[DÍAS PRORROGA 3]]</f>
        <v>0</v>
      </c>
      <c r="CA111" s="12">
        <f>IF(Tabla2022[[#This Row],[ADICIÓN]]="NO",0,Tabla2022[[#This Row],[VALOR ADICIÓN 1]]+Tabla2022[[#This Row],[VALOR ADICIÓN 2]]+Tabla2022[[#This Row],[VALOR ADICIÓN 3]])</f>
        <v>0</v>
      </c>
      <c r="CB111" s="1"/>
      <c r="CC111" s="1"/>
      <c r="CD111" s="6">
        <f>IF(Tabla2022[[#This Row],[ADICIÓN]]="SI",Tabla2022[[#This Row],[PLAZO DE EJECUCIÓN DÍAS]]+Tabla2022[[#This Row],[DÍAS PRORROGA 1]]+Tabla2022[[#This Row],[DÍAS PRORROGA  2]]+Tabla2022[[#This Row],[DÍAS PRORROGA 3]],Tabla2022[[#This Row],[FECHA DE TERMINACIÓN INICIAL]])+Tabla2022[[#This Row],[TOTAL DÍAS SUSPENDIDOS]]</f>
        <v>44925</v>
      </c>
      <c r="CE111" s="12">
        <f>IF(Tabla2022[[#This Row],[ADICIÓN]]="SI",Tabla2022[[#This Row],[VALOR INICIAL DEL CONTRATO]]+Tabla2022[[#This Row],[VALOR ADICIONES ]],Tabla2022[[#This Row],[VALOR INICIAL DEL CONTRATO]])</f>
        <v>77000000</v>
      </c>
      <c r="CF111" s="8"/>
      <c r="CG111" s="8"/>
      <c r="CH111" s="5"/>
      <c r="CI111" s="5" t="s">
        <v>1115</v>
      </c>
      <c r="CJ111" s="1">
        <v>57</v>
      </c>
      <c r="CK111" s="8" t="s">
        <v>118</v>
      </c>
      <c r="CL111" s="8" t="s">
        <v>119</v>
      </c>
      <c r="CM111" s="1">
        <v>1696</v>
      </c>
    </row>
    <row r="112" spans="1:91" ht="89.25" x14ac:dyDescent="0.45">
      <c r="A112" s="1">
        <v>2022</v>
      </c>
      <c r="B112" s="1">
        <v>111</v>
      </c>
      <c r="C112" s="1" t="s">
        <v>91</v>
      </c>
      <c r="D112" s="1" t="str">
        <f>IF(Tabla2022[[#This Row],[FECHA DE TERMINACIÓN FINAL]]=0,"PENDIENTE FECHA",IF(Tabla2022[[#This Row],[FECHA DE TERMINACIÓN FINAL]]&lt;15,"PRÓXIMO A VENCER",IF(Tabla2022[[#This Row],[FECHA DE TERMINACIÓN FINAL]]&gt;30,"VIGENTE",IF(Tabla2022[[#This Row],[FECHA DE TERMINACIÓN FINAL]]&lt;0,"VENCIDO"))))</f>
        <v>VIGENTE</v>
      </c>
      <c r="E112" s="19" t="s">
        <v>1116</v>
      </c>
      <c r="F112" s="1" t="s">
        <v>1117</v>
      </c>
      <c r="G112" s="1" t="s">
        <v>1118</v>
      </c>
      <c r="H112" s="5" t="s">
        <v>1119</v>
      </c>
      <c r="I112" s="1" t="s">
        <v>123</v>
      </c>
      <c r="J112" s="1">
        <v>93</v>
      </c>
      <c r="K112" s="6">
        <v>44579</v>
      </c>
      <c r="L112" s="1">
        <v>269</v>
      </c>
      <c r="M112" s="7">
        <v>44593</v>
      </c>
      <c r="N112" s="8" t="s">
        <v>96</v>
      </c>
      <c r="O112" s="1" t="s">
        <v>97</v>
      </c>
      <c r="P112" s="1" t="s">
        <v>98</v>
      </c>
      <c r="Q112" s="1">
        <v>1</v>
      </c>
      <c r="R112" s="9" t="s">
        <v>949</v>
      </c>
      <c r="S112" s="10" t="s">
        <v>595</v>
      </c>
      <c r="T112" s="1" t="s">
        <v>101</v>
      </c>
      <c r="U112" s="1" t="s">
        <v>1120</v>
      </c>
      <c r="V112" s="1" t="s">
        <v>103</v>
      </c>
      <c r="W112" s="8" t="s">
        <v>104</v>
      </c>
      <c r="X112" s="8" t="s">
        <v>105</v>
      </c>
      <c r="Y112" s="1" t="s">
        <v>106</v>
      </c>
      <c r="Z112" s="1" t="s">
        <v>597</v>
      </c>
      <c r="AA112" s="1" t="s">
        <v>114</v>
      </c>
      <c r="AB112" s="1" t="s">
        <v>108</v>
      </c>
      <c r="AC112" s="1">
        <v>1007395591</v>
      </c>
      <c r="AD112" s="1">
        <v>2</v>
      </c>
      <c r="AE112" s="1" t="str">
        <f>IF(Tabla2022[[#This Row],[CONTRATISTA CONJUNTO]]="NO"," - ")</f>
        <v xml:space="preserve"> - </v>
      </c>
      <c r="AF112" s="1" t="str">
        <f>IF(Tabla2022[[#This Row],[CONTRATISTA CONJUNTO]]="NO"," - ")</f>
        <v xml:space="preserve"> - </v>
      </c>
      <c r="AG112" s="1" t="str">
        <f>IF(Tabla2022[[#This Row],[CONTRATISTA CONJUNTO]]="NO"," - ")</f>
        <v xml:space="preserve"> - </v>
      </c>
      <c r="AH112" s="6">
        <v>36631</v>
      </c>
      <c r="AI112" s="8" t="s">
        <v>1121</v>
      </c>
      <c r="AJ112" s="1">
        <v>3124794415</v>
      </c>
      <c r="AK112" s="1" t="s">
        <v>1122</v>
      </c>
      <c r="AL112" s="1" t="s">
        <v>600</v>
      </c>
      <c r="AM112" s="1">
        <v>1012413960</v>
      </c>
      <c r="AN112" s="1">
        <v>3</v>
      </c>
      <c r="AO112" s="1"/>
      <c r="AP112" s="1"/>
      <c r="AQ112" s="1" t="s">
        <v>113</v>
      </c>
      <c r="AR112" s="1" t="s">
        <v>114</v>
      </c>
      <c r="AS112" s="6">
        <v>44588</v>
      </c>
      <c r="AT112" s="1" t="s">
        <v>344</v>
      </c>
      <c r="AU112" s="6">
        <v>44587</v>
      </c>
      <c r="AV112" s="6">
        <v>44587</v>
      </c>
      <c r="AW112" s="12">
        <v>16200000</v>
      </c>
      <c r="AX112" s="13">
        <v>44594</v>
      </c>
      <c r="AY112" s="6">
        <v>44774</v>
      </c>
      <c r="AZ112" s="14">
        <v>45139.999305555553</v>
      </c>
      <c r="BA112" s="1">
        <f>Tabla2022[[#This Row],[FECHA DE TERMINACIÓN INICIAL]]-Tabla2022[[#This Row],[FECHA ACTA DE INICIO]]</f>
        <v>180</v>
      </c>
      <c r="BB112" s="1">
        <f t="shared" si="1"/>
        <v>6</v>
      </c>
      <c r="BC112" s="12">
        <f>IF(Tabla2022[[#This Row],[PLAZO DE EJECUCIÓN MESES ]]&gt;0,Tabla2022[[#This Row],[VALOR INICIAL DEL CONTRATO]]/Tabla2022[[#This Row],[PLAZO DE EJECUCIÓN MESES ]]," 0 ")</f>
        <v>2700000</v>
      </c>
      <c r="BD112" s="1" t="s">
        <v>101</v>
      </c>
      <c r="BE112" s="12">
        <f>IF(Tabla2022[[#This Row],[ANTICIPOS]]="NO",0," - ")</f>
        <v>0</v>
      </c>
      <c r="BF112" s="1" t="s">
        <v>101</v>
      </c>
      <c r="BG112" s="1"/>
      <c r="BH112" s="1"/>
      <c r="BI112" s="1"/>
      <c r="BJ112" s="1"/>
      <c r="BK112" s="1"/>
      <c r="BL112" s="1"/>
      <c r="BM112" s="1"/>
      <c r="BN112" s="1"/>
      <c r="BO112" s="1"/>
      <c r="BP112" s="1"/>
      <c r="BQ112" s="1"/>
      <c r="BR112" s="1"/>
      <c r="BS112" s="1"/>
      <c r="BT112" s="1"/>
      <c r="BU112" s="1"/>
      <c r="BV112" s="1"/>
      <c r="BW112" s="1"/>
      <c r="BX112" s="1"/>
      <c r="BY112" s="1"/>
      <c r="BZ112" s="1">
        <f>Tabla2022[[#This Row],[DÍAS PRORROGA 1]]+Tabla2022[[#This Row],[DÍAS PRORROGA  2]]+Tabla2022[[#This Row],[DÍAS PRORROGA 3]]</f>
        <v>0</v>
      </c>
      <c r="CA112" s="12">
        <f>IF(Tabla2022[[#This Row],[ADICIÓN]]="NO",0,Tabla2022[[#This Row],[VALOR ADICIÓN 1]]+Tabla2022[[#This Row],[VALOR ADICIÓN 2]]+Tabla2022[[#This Row],[VALOR ADICIÓN 3]])</f>
        <v>0</v>
      </c>
      <c r="CB112" s="1" t="s">
        <v>114</v>
      </c>
      <c r="CC112" s="1">
        <v>46</v>
      </c>
      <c r="CD112" s="6">
        <f>IF(Tabla2022[[#This Row],[ADICIÓN]]="SI",Tabla2022[[#This Row],[PLAZO DE EJECUCIÓN DÍAS]]+Tabla2022[[#This Row],[DÍAS PRORROGA 1]]+Tabla2022[[#This Row],[DÍAS PRORROGA  2]]+Tabla2022[[#This Row],[DÍAS PRORROGA 3]],Tabla2022[[#This Row],[FECHA DE TERMINACIÓN INICIAL]])+Tabla2022[[#This Row],[TOTAL DÍAS SUSPENDIDOS]]</f>
        <v>44820</v>
      </c>
      <c r="CE112" s="12">
        <f>IF(Tabla2022[[#This Row],[ADICIÓN]]="SI",Tabla2022[[#This Row],[VALOR INICIAL DEL CONTRATO]]+Tabla2022[[#This Row],[VALOR ADICIONES ]],Tabla2022[[#This Row],[VALOR INICIAL DEL CONTRATO]])</f>
        <v>16200000</v>
      </c>
      <c r="CF112" s="8"/>
      <c r="CG112" s="8" t="s">
        <v>1123</v>
      </c>
      <c r="CH112" s="5"/>
      <c r="CI112" s="5" t="s">
        <v>1124</v>
      </c>
      <c r="CJ112" s="1">
        <v>57</v>
      </c>
      <c r="CK112" s="8" t="s">
        <v>118</v>
      </c>
      <c r="CL112" s="8" t="s">
        <v>119</v>
      </c>
      <c r="CM112" s="1">
        <v>1696</v>
      </c>
    </row>
    <row r="113" spans="1:91" ht="51" x14ac:dyDescent="0.45">
      <c r="A113" s="1">
        <v>2022</v>
      </c>
      <c r="B113" s="1">
        <v>112</v>
      </c>
      <c r="C113" s="1" t="s">
        <v>91</v>
      </c>
      <c r="D113" s="1" t="str">
        <f>IF(Tabla2022[[#This Row],[FECHA DE TERMINACIÓN FINAL]]=0,"PENDIENTE FECHA",IF(Tabla2022[[#This Row],[FECHA DE TERMINACIÓN FINAL]]&lt;15,"PRÓXIMO A VENCER",IF(Tabla2022[[#This Row],[FECHA DE TERMINACIÓN FINAL]]&gt;30,"VIGENTE",IF(Tabla2022[[#This Row],[FECHA DE TERMINACIÓN FINAL]]&lt;0,"VENCIDO"))))</f>
        <v>VIGENTE</v>
      </c>
      <c r="E113" s="1">
        <v>68893</v>
      </c>
      <c r="F113" s="1" t="s">
        <v>1125</v>
      </c>
      <c r="G113" s="1" t="s">
        <v>1126</v>
      </c>
      <c r="H113" s="5" t="s">
        <v>1127</v>
      </c>
      <c r="I113" s="1" t="s">
        <v>1003</v>
      </c>
      <c r="J113" s="1">
        <v>114</v>
      </c>
      <c r="K113" s="6">
        <v>44580</v>
      </c>
      <c r="L113" s="1">
        <v>274</v>
      </c>
      <c r="M113" s="7">
        <v>44594</v>
      </c>
      <c r="N113" s="8" t="s">
        <v>425</v>
      </c>
      <c r="O113" s="1" t="s">
        <v>97</v>
      </c>
      <c r="P113" s="1" t="s">
        <v>98</v>
      </c>
      <c r="Q113" s="1">
        <v>1</v>
      </c>
      <c r="R113" s="9" t="s">
        <v>1128</v>
      </c>
      <c r="S113" s="10" t="s">
        <v>1128</v>
      </c>
      <c r="T113" s="1" t="s">
        <v>101</v>
      </c>
      <c r="U113" s="1" t="s">
        <v>1129</v>
      </c>
      <c r="V113" s="1" t="s">
        <v>103</v>
      </c>
      <c r="W113" s="8" t="s">
        <v>104</v>
      </c>
      <c r="X113" s="8" t="s">
        <v>105</v>
      </c>
      <c r="Y113" s="1" t="s">
        <v>106</v>
      </c>
      <c r="Z113" s="1" t="s">
        <v>180</v>
      </c>
      <c r="AA113" s="1" t="s">
        <v>101</v>
      </c>
      <c r="AB113" s="1" t="s">
        <v>108</v>
      </c>
      <c r="AC113" s="1">
        <v>1030609055</v>
      </c>
      <c r="AD113" s="1">
        <v>0</v>
      </c>
      <c r="AE113" s="1" t="str">
        <f>IF(Tabla2022[[#This Row],[CONTRATISTA CONJUNTO]]="NO"," - ")</f>
        <v xml:space="preserve"> - </v>
      </c>
      <c r="AF113" s="1" t="str">
        <f>IF(Tabla2022[[#This Row],[CONTRATISTA CONJUNTO]]="NO"," - ")</f>
        <v xml:space="preserve"> - </v>
      </c>
      <c r="AG113" s="1" t="str">
        <f>IF(Tabla2022[[#This Row],[CONTRATISTA CONJUNTO]]="NO"," - ")</f>
        <v xml:space="preserve"> - </v>
      </c>
      <c r="AH113" s="6">
        <v>33731</v>
      </c>
      <c r="AI113" s="8" t="s">
        <v>1130</v>
      </c>
      <c r="AJ113" s="1">
        <v>3125474920</v>
      </c>
      <c r="AK113" s="1" t="s">
        <v>1131</v>
      </c>
      <c r="AL113" s="1" t="s">
        <v>427</v>
      </c>
      <c r="AM113" s="1">
        <v>80727859</v>
      </c>
      <c r="AN113" s="1">
        <v>1</v>
      </c>
      <c r="AO113" s="1"/>
      <c r="AP113" s="1"/>
      <c r="AQ113" s="1" t="s">
        <v>113</v>
      </c>
      <c r="AR113" s="1" t="s">
        <v>114</v>
      </c>
      <c r="AS113" s="6">
        <v>44582</v>
      </c>
      <c r="AT113" s="1" t="s">
        <v>115</v>
      </c>
      <c r="AU113" s="6">
        <v>44587</v>
      </c>
      <c r="AV113" s="6">
        <v>44592</v>
      </c>
      <c r="AW113" s="12">
        <v>60500000</v>
      </c>
      <c r="AX113" s="13">
        <v>44594</v>
      </c>
      <c r="AY113" s="6">
        <v>44927</v>
      </c>
      <c r="AZ113" s="14">
        <v>44927.999305555553</v>
      </c>
      <c r="BA113" s="1">
        <f>Tabla2022[[#This Row],[FECHA DE TERMINACIÓN INICIAL]]-Tabla2022[[#This Row],[FECHA ACTA DE INICIO]]</f>
        <v>333</v>
      </c>
      <c r="BB113" s="1">
        <f t="shared" si="1"/>
        <v>11</v>
      </c>
      <c r="BC113" s="12">
        <f>IF(Tabla2022[[#This Row],[PLAZO DE EJECUCIÓN MESES ]]&gt;0,Tabla2022[[#This Row],[VALOR INICIAL DEL CONTRATO]]/Tabla2022[[#This Row],[PLAZO DE EJECUCIÓN MESES ]]," 0 ")</f>
        <v>5500000</v>
      </c>
      <c r="BD113" s="1" t="s">
        <v>101</v>
      </c>
      <c r="BE113" s="12">
        <f>IF(Tabla2022[[#This Row],[ANTICIPOS]]="NO",0," - ")</f>
        <v>0</v>
      </c>
      <c r="BF113" s="1" t="s">
        <v>101</v>
      </c>
      <c r="BG113" s="1"/>
      <c r="BH113" s="1"/>
      <c r="BI113" s="1"/>
      <c r="BJ113" s="1"/>
      <c r="BK113" s="1"/>
      <c r="BL113" s="1"/>
      <c r="BM113" s="1"/>
      <c r="BN113" s="1"/>
      <c r="BO113" s="1"/>
      <c r="BP113" s="1"/>
      <c r="BQ113" s="1"/>
      <c r="BR113" s="1"/>
      <c r="BS113" s="1"/>
      <c r="BT113" s="1"/>
      <c r="BU113" s="1"/>
      <c r="BV113" s="1"/>
      <c r="BW113" s="1"/>
      <c r="BX113" s="1"/>
      <c r="BY113" s="1"/>
      <c r="BZ113" s="1">
        <f>Tabla2022[[#This Row],[DÍAS PRORROGA 1]]+Tabla2022[[#This Row],[DÍAS PRORROGA  2]]+Tabla2022[[#This Row],[DÍAS PRORROGA 3]]</f>
        <v>0</v>
      </c>
      <c r="CA113" s="12">
        <f>IF(Tabla2022[[#This Row],[ADICIÓN]]="NO",0,Tabla2022[[#This Row],[VALOR ADICIÓN 1]]+Tabla2022[[#This Row],[VALOR ADICIÓN 2]]+Tabla2022[[#This Row],[VALOR ADICIÓN 3]])</f>
        <v>0</v>
      </c>
      <c r="CB113" s="1"/>
      <c r="CC113" s="1"/>
      <c r="CD113" s="6">
        <f>IF(Tabla2022[[#This Row],[ADICIÓN]]="SI",Tabla2022[[#This Row],[PLAZO DE EJECUCIÓN DÍAS]]+Tabla2022[[#This Row],[DÍAS PRORROGA 1]]+Tabla2022[[#This Row],[DÍAS PRORROGA  2]]+Tabla2022[[#This Row],[DÍAS PRORROGA 3]],Tabla2022[[#This Row],[FECHA DE TERMINACIÓN INICIAL]])+Tabla2022[[#This Row],[TOTAL DÍAS SUSPENDIDOS]]</f>
        <v>44927</v>
      </c>
      <c r="CE113" s="12">
        <f>IF(Tabla2022[[#This Row],[ADICIÓN]]="SI",Tabla2022[[#This Row],[VALOR INICIAL DEL CONTRATO]]+Tabla2022[[#This Row],[VALOR ADICIONES ]],Tabla2022[[#This Row],[VALOR INICIAL DEL CONTRATO]])</f>
        <v>60500000</v>
      </c>
      <c r="CF113" s="8"/>
      <c r="CG113" s="8"/>
      <c r="CH113" s="5"/>
      <c r="CI113" s="5" t="s">
        <v>1132</v>
      </c>
      <c r="CJ113" s="1">
        <v>39</v>
      </c>
      <c r="CK113" s="8" t="s">
        <v>431</v>
      </c>
      <c r="CL113" s="8" t="s">
        <v>432</v>
      </c>
      <c r="CM113" s="1">
        <v>1672</v>
      </c>
    </row>
    <row r="114" spans="1:91" ht="51" x14ac:dyDescent="0.45">
      <c r="A114" s="1">
        <v>2022</v>
      </c>
      <c r="B114" s="1">
        <v>113</v>
      </c>
      <c r="C114" s="1" t="s">
        <v>91</v>
      </c>
      <c r="D114" s="1" t="str">
        <f>IF(Tabla2022[[#This Row],[FECHA DE TERMINACIÓN FINAL]]=0,"PENDIENTE FECHA",IF(Tabla2022[[#This Row],[FECHA DE TERMINACIÓN FINAL]]&lt;15,"PRÓXIMO A VENCER",IF(Tabla2022[[#This Row],[FECHA DE TERMINACIÓN FINAL]]&gt;30,"VIGENTE",IF(Tabla2022[[#This Row],[FECHA DE TERMINACIÓN FINAL]]&lt;0,"VENCIDO"))))</f>
        <v>VIGENTE</v>
      </c>
      <c r="E114" s="1">
        <v>67053</v>
      </c>
      <c r="F114" s="1" t="s">
        <v>1133</v>
      </c>
      <c r="G114" s="1" t="s">
        <v>1134</v>
      </c>
      <c r="H114" s="5" t="s">
        <v>1135</v>
      </c>
      <c r="I114" s="1" t="s">
        <v>1003</v>
      </c>
      <c r="J114" s="1">
        <v>42</v>
      </c>
      <c r="K114" s="6">
        <v>44572</v>
      </c>
      <c r="L114" s="1">
        <v>276</v>
      </c>
      <c r="M114" s="7">
        <v>44594</v>
      </c>
      <c r="N114" s="8" t="s">
        <v>660</v>
      </c>
      <c r="O114" s="1" t="s">
        <v>97</v>
      </c>
      <c r="P114" s="1" t="s">
        <v>98</v>
      </c>
      <c r="Q114" s="1">
        <v>1</v>
      </c>
      <c r="R114" s="9" t="s">
        <v>1136</v>
      </c>
      <c r="S114" s="10" t="s">
        <v>1136</v>
      </c>
      <c r="T114" s="1" t="s">
        <v>101</v>
      </c>
      <c r="U114" s="1" t="s">
        <v>1137</v>
      </c>
      <c r="V114" s="1" t="s">
        <v>103</v>
      </c>
      <c r="W114" s="8" t="s">
        <v>104</v>
      </c>
      <c r="X114" s="8" t="s">
        <v>105</v>
      </c>
      <c r="Y114" s="1" t="s">
        <v>106</v>
      </c>
      <c r="Z114" s="1" t="s">
        <v>471</v>
      </c>
      <c r="AA114" s="1" t="s">
        <v>114</v>
      </c>
      <c r="AB114" s="1" t="s">
        <v>108</v>
      </c>
      <c r="AC114" s="1">
        <v>19157189</v>
      </c>
      <c r="AD114" s="1">
        <v>7</v>
      </c>
      <c r="AE114" s="1" t="str">
        <f>IF(Tabla2022[[#This Row],[CONTRATISTA CONJUNTO]]="NO"," - ")</f>
        <v xml:space="preserve"> - </v>
      </c>
      <c r="AF114" s="1" t="str">
        <f>IF(Tabla2022[[#This Row],[CONTRATISTA CONJUNTO]]="NO"," - ")</f>
        <v xml:space="preserve"> - </v>
      </c>
      <c r="AG114" s="1" t="str">
        <f>IF(Tabla2022[[#This Row],[CONTRATISTA CONJUNTO]]="NO"," - ")</f>
        <v xml:space="preserve"> - </v>
      </c>
      <c r="AH114" s="6">
        <v>18698</v>
      </c>
      <c r="AI114" s="8" t="s">
        <v>1138</v>
      </c>
      <c r="AJ114" s="1">
        <v>3144031535</v>
      </c>
      <c r="AK114" s="1" t="s">
        <v>1139</v>
      </c>
      <c r="AL114" s="1" t="s">
        <v>615</v>
      </c>
      <c r="AM114" s="1">
        <v>1024474457</v>
      </c>
      <c r="AN114" s="1">
        <v>4</v>
      </c>
      <c r="AO114" s="1" t="s">
        <v>474</v>
      </c>
      <c r="AP114" s="6">
        <v>44774</v>
      </c>
      <c r="AQ114" s="1" t="s">
        <v>113</v>
      </c>
      <c r="AR114" s="1" t="s">
        <v>114</v>
      </c>
      <c r="AS114" s="6">
        <v>44582</v>
      </c>
      <c r="AT114" s="1" t="s">
        <v>515</v>
      </c>
      <c r="AU114" s="6">
        <v>44587</v>
      </c>
      <c r="AV114" s="6">
        <v>44587</v>
      </c>
      <c r="AW114" s="12">
        <v>27500000</v>
      </c>
      <c r="AX114" s="13">
        <v>44596</v>
      </c>
      <c r="AY114" s="6">
        <v>44929</v>
      </c>
      <c r="AZ114" s="14">
        <v>44929.999305555553</v>
      </c>
      <c r="BA114" s="1">
        <f>Tabla2022[[#This Row],[FECHA DE TERMINACIÓN INICIAL]]-Tabla2022[[#This Row],[FECHA ACTA DE INICIO]]</f>
        <v>333</v>
      </c>
      <c r="BB114" s="1">
        <f t="shared" si="1"/>
        <v>11</v>
      </c>
      <c r="BC114" s="12">
        <f>IF(Tabla2022[[#This Row],[PLAZO DE EJECUCIÓN MESES ]]&gt;0,Tabla2022[[#This Row],[VALOR INICIAL DEL CONTRATO]]/Tabla2022[[#This Row],[PLAZO DE EJECUCIÓN MESES ]]," 0 ")</f>
        <v>2500000</v>
      </c>
      <c r="BD114" s="1" t="s">
        <v>101</v>
      </c>
      <c r="BE114" s="12">
        <f>IF(Tabla2022[[#This Row],[ANTICIPOS]]="NO",0," - ")</f>
        <v>0</v>
      </c>
      <c r="BF114" s="1" t="s">
        <v>101</v>
      </c>
      <c r="BG114" s="1"/>
      <c r="BH114" s="1"/>
      <c r="BI114" s="1"/>
      <c r="BJ114" s="1"/>
      <c r="BK114" s="1"/>
      <c r="BL114" s="1"/>
      <c r="BM114" s="1"/>
      <c r="BN114" s="1"/>
      <c r="BO114" s="1"/>
      <c r="BP114" s="1"/>
      <c r="BQ114" s="1"/>
      <c r="BR114" s="1"/>
      <c r="BS114" s="1"/>
      <c r="BT114" s="1"/>
      <c r="BU114" s="1"/>
      <c r="BV114" s="1"/>
      <c r="BW114" s="1"/>
      <c r="BX114" s="1"/>
      <c r="BY114" s="1"/>
      <c r="BZ114" s="1">
        <f>Tabla2022[[#This Row],[DÍAS PRORROGA 1]]+Tabla2022[[#This Row],[DÍAS PRORROGA  2]]+Tabla2022[[#This Row],[DÍAS PRORROGA 3]]</f>
        <v>0</v>
      </c>
      <c r="CA114" s="12">
        <f>IF(Tabla2022[[#This Row],[ADICIÓN]]="NO",0,Tabla2022[[#This Row],[VALOR ADICIÓN 1]]+Tabla2022[[#This Row],[VALOR ADICIÓN 2]]+Tabla2022[[#This Row],[VALOR ADICIÓN 3]])</f>
        <v>0</v>
      </c>
      <c r="CB114" s="1"/>
      <c r="CC114" s="1"/>
      <c r="CD114" s="6">
        <f>IF(Tabla2022[[#This Row],[ADICIÓN]]="SI",Tabla2022[[#This Row],[PLAZO DE EJECUCIÓN DÍAS]]+Tabla2022[[#This Row],[DÍAS PRORROGA 1]]+Tabla2022[[#This Row],[DÍAS PRORROGA  2]]+Tabla2022[[#This Row],[DÍAS PRORROGA 3]],Tabla2022[[#This Row],[FECHA DE TERMINACIÓN INICIAL]])+Tabla2022[[#This Row],[TOTAL DÍAS SUSPENDIDOS]]</f>
        <v>44929</v>
      </c>
      <c r="CE114" s="12">
        <f>IF(Tabla2022[[#This Row],[ADICIÓN]]="SI",Tabla2022[[#This Row],[VALOR INICIAL DEL CONTRATO]]+Tabla2022[[#This Row],[VALOR ADICIONES ]],Tabla2022[[#This Row],[VALOR INICIAL DEL CONTRATO]])</f>
        <v>27500000</v>
      </c>
      <c r="CF114" s="8"/>
      <c r="CG114" s="8"/>
      <c r="CH114" s="5"/>
      <c r="CI114" s="5" t="s">
        <v>1140</v>
      </c>
      <c r="CJ114" s="1">
        <v>57</v>
      </c>
      <c r="CK114" s="8" t="s">
        <v>118</v>
      </c>
      <c r="CL114" s="8" t="s">
        <v>119</v>
      </c>
      <c r="CM114" s="1">
        <v>1696</v>
      </c>
    </row>
    <row r="115" spans="1:91" ht="63.75" x14ac:dyDescent="0.45">
      <c r="A115" s="1">
        <v>2022</v>
      </c>
      <c r="B115" s="1">
        <v>114</v>
      </c>
      <c r="C115" s="1" t="s">
        <v>185</v>
      </c>
      <c r="D115" s="1" t="s">
        <v>186</v>
      </c>
      <c r="E115" s="1">
        <v>69436</v>
      </c>
      <c r="F115" s="1" t="s">
        <v>1141</v>
      </c>
      <c r="G115" s="1" t="s">
        <v>1142</v>
      </c>
      <c r="H115" s="5" t="s">
        <v>1143</v>
      </c>
      <c r="I115" s="1" t="s">
        <v>859</v>
      </c>
      <c r="J115" s="1">
        <v>155</v>
      </c>
      <c r="K115" s="6">
        <v>44582</v>
      </c>
      <c r="L115" s="1">
        <v>288</v>
      </c>
      <c r="M115" s="7">
        <v>44594</v>
      </c>
      <c r="N115" s="8" t="s">
        <v>1144</v>
      </c>
      <c r="O115" s="1" t="s">
        <v>97</v>
      </c>
      <c r="P115" s="1" t="s">
        <v>98</v>
      </c>
      <c r="Q115" s="1">
        <v>1</v>
      </c>
      <c r="R115" s="9" t="s">
        <v>1145</v>
      </c>
      <c r="S115" s="10" t="s">
        <v>1145</v>
      </c>
      <c r="T115" s="1" t="s">
        <v>101</v>
      </c>
      <c r="U115" s="1" t="s">
        <v>1146</v>
      </c>
      <c r="V115" s="1" t="s">
        <v>103</v>
      </c>
      <c r="W115" s="8" t="s">
        <v>104</v>
      </c>
      <c r="X115" s="8" t="s">
        <v>105</v>
      </c>
      <c r="Y115" s="1" t="s">
        <v>127</v>
      </c>
      <c r="Z115" s="1" t="s">
        <v>471</v>
      </c>
      <c r="AA115" s="1" t="s">
        <v>101</v>
      </c>
      <c r="AB115" s="1" t="s">
        <v>108</v>
      </c>
      <c r="AC115" s="1">
        <v>1024479198</v>
      </c>
      <c r="AD115" s="1">
        <v>4</v>
      </c>
      <c r="AE115" s="1" t="str">
        <f>IF(Tabla2022[[#This Row],[CONTRATISTA CONJUNTO]]="NO"," - ")</f>
        <v xml:space="preserve"> - </v>
      </c>
      <c r="AF115" s="1" t="str">
        <f>IF(Tabla2022[[#This Row],[CONTRATISTA CONJUNTO]]="NO"," - ")</f>
        <v xml:space="preserve"> - </v>
      </c>
      <c r="AG115" s="1" t="str">
        <f>IF(Tabla2022[[#This Row],[CONTRATISTA CONJUNTO]]="NO"," - ")</f>
        <v xml:space="preserve"> - </v>
      </c>
      <c r="AH115" s="6">
        <v>32029</v>
      </c>
      <c r="AI115" s="8" t="s">
        <v>1147</v>
      </c>
      <c r="AJ115" s="1">
        <v>3003473873</v>
      </c>
      <c r="AK115" s="1" t="s">
        <v>1148</v>
      </c>
      <c r="AL115" s="1" t="s">
        <v>788</v>
      </c>
      <c r="AM115" s="1">
        <v>1014264950</v>
      </c>
      <c r="AN115" s="1">
        <v>7</v>
      </c>
      <c r="AO115" s="1"/>
      <c r="AP115" s="1"/>
      <c r="AQ115" s="1" t="s">
        <v>113</v>
      </c>
      <c r="AR115" s="1" t="s">
        <v>114</v>
      </c>
      <c r="AS115" s="6">
        <v>44587</v>
      </c>
      <c r="AT115" s="1" t="s">
        <v>344</v>
      </c>
      <c r="AU115" s="6">
        <v>44587</v>
      </c>
      <c r="AV115" s="6">
        <v>44587</v>
      </c>
      <c r="AW115" s="12">
        <v>50600000</v>
      </c>
      <c r="AX115" s="13">
        <v>44594</v>
      </c>
      <c r="AY115" s="6">
        <v>44927</v>
      </c>
      <c r="AZ115" s="14">
        <v>44927.999305555553</v>
      </c>
      <c r="BA115" s="1">
        <f>Tabla2022[[#This Row],[FECHA DE TERMINACIÓN INICIAL]]-Tabla2022[[#This Row],[FECHA ACTA DE INICIO]]</f>
        <v>333</v>
      </c>
      <c r="BB115" s="1">
        <f t="shared" si="1"/>
        <v>11</v>
      </c>
      <c r="BC115" s="12">
        <f>IF(Tabla2022[[#This Row],[PLAZO DE EJECUCIÓN MESES ]]&gt;0,Tabla2022[[#This Row],[VALOR INICIAL DEL CONTRATO]]/Tabla2022[[#This Row],[PLAZO DE EJECUCIÓN MESES ]]," 0 ")</f>
        <v>4600000</v>
      </c>
      <c r="BD115" s="1" t="s">
        <v>101</v>
      </c>
      <c r="BE115" s="12">
        <f>IF(Tabla2022[[#This Row],[ANTICIPOS]]="NO",0," - ")</f>
        <v>0</v>
      </c>
      <c r="BF115" s="1" t="s">
        <v>101</v>
      </c>
      <c r="BG115" s="1"/>
      <c r="BH115" s="1"/>
      <c r="BI115" s="1"/>
      <c r="BJ115" s="1"/>
      <c r="BK115" s="1"/>
      <c r="BL115" s="1"/>
      <c r="BM115" s="1"/>
      <c r="BN115" s="1"/>
      <c r="BO115" s="1"/>
      <c r="BP115" s="1"/>
      <c r="BQ115" s="1"/>
      <c r="BR115" s="1"/>
      <c r="BS115" s="1"/>
      <c r="BT115" s="1"/>
      <c r="BU115" s="1"/>
      <c r="BV115" s="1"/>
      <c r="BW115" s="1"/>
      <c r="BX115" s="1"/>
      <c r="BY115" s="1"/>
      <c r="BZ115" s="1">
        <f>Tabla2022[[#This Row],[DÍAS PRORROGA 1]]+Tabla2022[[#This Row],[DÍAS PRORROGA  2]]+Tabla2022[[#This Row],[DÍAS PRORROGA 3]]</f>
        <v>0</v>
      </c>
      <c r="CA115" s="12">
        <f>IF(Tabla2022[[#This Row],[ADICIÓN]]="NO",0,Tabla2022[[#This Row],[VALOR ADICIÓN 1]]+Tabla2022[[#This Row],[VALOR ADICIÓN 2]]+Tabla2022[[#This Row],[VALOR ADICIÓN 3]])</f>
        <v>0</v>
      </c>
      <c r="CB115" s="1"/>
      <c r="CC115" s="1"/>
      <c r="CD115" s="6">
        <v>44776</v>
      </c>
      <c r="CE115" s="12">
        <f>IF(Tabla2022[[#This Row],[ADICIÓN]]="SI",Tabla2022[[#This Row],[VALOR INICIAL DEL CONTRATO]]+Tabla2022[[#This Row],[VALOR ADICIONES ]],Tabla2022[[#This Row],[VALOR INICIAL DEL CONTRATO]])</f>
        <v>50600000</v>
      </c>
      <c r="CF115" s="8"/>
      <c r="CG115" s="8" t="s">
        <v>195</v>
      </c>
      <c r="CH115" s="5"/>
      <c r="CI115" s="5" t="s">
        <v>1149</v>
      </c>
      <c r="CJ115" s="1">
        <v>37</v>
      </c>
      <c r="CK115" s="22" t="s">
        <v>1150</v>
      </c>
      <c r="CL115" s="21" t="s">
        <v>518</v>
      </c>
      <c r="CM115" s="1">
        <v>1668</v>
      </c>
    </row>
    <row r="116" spans="1:91" ht="63.75" x14ac:dyDescent="0.45">
      <c r="A116" s="1">
        <v>2022</v>
      </c>
      <c r="B116" s="1">
        <v>115</v>
      </c>
      <c r="C116" s="1" t="s">
        <v>91</v>
      </c>
      <c r="D116" s="1" t="str">
        <f>IF(Tabla2022[[#This Row],[FECHA DE TERMINACIÓN FINAL]]=0,"PENDIENTE FECHA",IF(Tabla2022[[#This Row],[FECHA DE TERMINACIÓN FINAL]]&lt;15,"PRÓXIMO A VENCER",IF(Tabla2022[[#This Row],[FECHA DE TERMINACIÓN FINAL]]&gt;30,"VIGENTE",IF(Tabla2022[[#This Row],[FECHA DE TERMINACIÓN FINAL]]&lt;0,"VENCIDO"))))</f>
        <v>VIGENTE</v>
      </c>
      <c r="E116" s="1">
        <v>68461</v>
      </c>
      <c r="F116" s="1" t="s">
        <v>1151</v>
      </c>
      <c r="G116" s="1" t="s">
        <v>1152</v>
      </c>
      <c r="H116" s="5" t="s">
        <v>1153</v>
      </c>
      <c r="I116" s="1" t="s">
        <v>123</v>
      </c>
      <c r="J116" s="1">
        <v>108</v>
      </c>
      <c r="K116" s="6">
        <v>44579</v>
      </c>
      <c r="L116" s="1">
        <v>319</v>
      </c>
      <c r="M116" s="7">
        <v>44599</v>
      </c>
      <c r="N116" s="8" t="s">
        <v>660</v>
      </c>
      <c r="O116" s="1" t="s">
        <v>97</v>
      </c>
      <c r="P116" s="1" t="s">
        <v>98</v>
      </c>
      <c r="Q116" s="1">
        <v>1</v>
      </c>
      <c r="R116" s="9" t="s">
        <v>1154</v>
      </c>
      <c r="S116" s="10" t="s">
        <v>1154</v>
      </c>
      <c r="T116" s="1" t="s">
        <v>101</v>
      </c>
      <c r="U116" s="1" t="s">
        <v>1155</v>
      </c>
      <c r="V116" s="1" t="s">
        <v>103</v>
      </c>
      <c r="W116" s="8" t="s">
        <v>104</v>
      </c>
      <c r="X116" s="8" t="s">
        <v>105</v>
      </c>
      <c r="Y116" s="1" t="s">
        <v>106</v>
      </c>
      <c r="Z116" s="1" t="s">
        <v>450</v>
      </c>
      <c r="AA116" s="1" t="s">
        <v>114</v>
      </c>
      <c r="AB116" s="1" t="s">
        <v>108</v>
      </c>
      <c r="AC116" s="1">
        <v>1069743456</v>
      </c>
      <c r="AD116" s="1">
        <v>5</v>
      </c>
      <c r="AE116" s="1" t="str">
        <f>IF(Tabla2022[[#This Row],[CONTRATISTA CONJUNTO]]="NO"," - ")</f>
        <v xml:space="preserve"> - </v>
      </c>
      <c r="AF116" s="1" t="str">
        <f>IF(Tabla2022[[#This Row],[CONTRATISTA CONJUNTO]]="NO"," - ")</f>
        <v xml:space="preserve"> - </v>
      </c>
      <c r="AG116" s="1" t="str">
        <f>IF(Tabla2022[[#This Row],[CONTRATISTA CONJUNTO]]="NO"," - ")</f>
        <v xml:space="preserve"> - </v>
      </c>
      <c r="AH116" s="6"/>
      <c r="AI116" s="8" t="s">
        <v>1156</v>
      </c>
      <c r="AJ116" s="1">
        <v>3219166241</v>
      </c>
      <c r="AK116" s="1" t="s">
        <v>1157</v>
      </c>
      <c r="AL116" s="1" t="s">
        <v>453</v>
      </c>
      <c r="AM116" s="1">
        <v>72161642</v>
      </c>
      <c r="AN116" s="1">
        <v>0</v>
      </c>
      <c r="AO116" s="1"/>
      <c r="AP116" s="1"/>
      <c r="AQ116" s="1" t="s">
        <v>113</v>
      </c>
      <c r="AR116" s="1" t="s">
        <v>114</v>
      </c>
      <c r="AS116" s="6">
        <v>44588</v>
      </c>
      <c r="AT116" s="1" t="s">
        <v>705</v>
      </c>
      <c r="AU116" s="6">
        <v>44587</v>
      </c>
      <c r="AV116" s="6">
        <v>44587</v>
      </c>
      <c r="AW116" s="12">
        <v>24200000</v>
      </c>
      <c r="AX116" s="13">
        <v>44599</v>
      </c>
      <c r="AY116" s="6">
        <v>44932</v>
      </c>
      <c r="AZ116" s="14">
        <v>44932.999305555553</v>
      </c>
      <c r="BA116" s="1">
        <f>Tabla2022[[#This Row],[FECHA DE TERMINACIÓN INICIAL]]-Tabla2022[[#This Row],[FECHA ACTA DE INICIO]]</f>
        <v>333</v>
      </c>
      <c r="BB116" s="1">
        <f t="shared" si="1"/>
        <v>11</v>
      </c>
      <c r="BC116" s="12">
        <f>IF(Tabla2022[[#This Row],[PLAZO DE EJECUCIÓN MESES ]]&gt;0,Tabla2022[[#This Row],[VALOR INICIAL DEL CONTRATO]]/Tabla2022[[#This Row],[PLAZO DE EJECUCIÓN MESES ]]," 0 ")</f>
        <v>2200000</v>
      </c>
      <c r="BD116" s="1" t="s">
        <v>101</v>
      </c>
      <c r="BE116" s="12">
        <f>IF(Tabla2022[[#This Row],[ANTICIPOS]]="NO",0," - ")</f>
        <v>0</v>
      </c>
      <c r="BF116" s="1" t="s">
        <v>101</v>
      </c>
      <c r="BG116" s="1"/>
      <c r="BH116" s="1"/>
      <c r="BI116" s="1"/>
      <c r="BJ116" s="1"/>
      <c r="BK116" s="1"/>
      <c r="BL116" s="1"/>
      <c r="BM116" s="1"/>
      <c r="BN116" s="1"/>
      <c r="BO116" s="1"/>
      <c r="BP116" s="1"/>
      <c r="BQ116" s="1"/>
      <c r="BR116" s="1"/>
      <c r="BS116" s="1"/>
      <c r="BT116" s="1"/>
      <c r="BU116" s="1"/>
      <c r="BV116" s="1"/>
      <c r="BW116" s="1"/>
      <c r="BX116" s="1"/>
      <c r="BY116" s="1"/>
      <c r="BZ116" s="1">
        <f>Tabla2022[[#This Row],[DÍAS PRORROGA 1]]+Tabla2022[[#This Row],[DÍAS PRORROGA  2]]+Tabla2022[[#This Row],[DÍAS PRORROGA 3]]</f>
        <v>0</v>
      </c>
      <c r="CA116" s="12">
        <f>IF(Tabla2022[[#This Row],[ADICIÓN]]="NO",0,Tabla2022[[#This Row],[VALOR ADICIÓN 1]]+Tabla2022[[#This Row],[VALOR ADICIÓN 2]]+Tabla2022[[#This Row],[VALOR ADICIÓN 3]])</f>
        <v>0</v>
      </c>
      <c r="CB116" s="1"/>
      <c r="CC116" s="1"/>
      <c r="CD116" s="6">
        <f>IF(Tabla2022[[#This Row],[ADICIÓN]]="SI",Tabla2022[[#This Row],[PLAZO DE EJECUCIÓN DÍAS]]+Tabla2022[[#This Row],[DÍAS PRORROGA 1]]+Tabla2022[[#This Row],[DÍAS PRORROGA  2]]+Tabla2022[[#This Row],[DÍAS PRORROGA 3]],Tabla2022[[#This Row],[FECHA DE TERMINACIÓN INICIAL]])+Tabla2022[[#This Row],[TOTAL DÍAS SUSPENDIDOS]]</f>
        <v>44932</v>
      </c>
      <c r="CE116" s="12">
        <f>IF(Tabla2022[[#This Row],[ADICIÓN]]="SI",Tabla2022[[#This Row],[VALOR INICIAL DEL CONTRATO]]+Tabla2022[[#This Row],[VALOR ADICIONES ]],Tabla2022[[#This Row],[VALOR INICIAL DEL CONTRATO]])</f>
        <v>24200000</v>
      </c>
      <c r="CF116" s="8"/>
      <c r="CG116" s="8"/>
      <c r="CH116" s="5"/>
      <c r="CI116" s="5" t="s">
        <v>1158</v>
      </c>
      <c r="CJ116" s="1">
        <v>57</v>
      </c>
      <c r="CK116" s="8" t="s">
        <v>118</v>
      </c>
      <c r="CL116" s="8" t="s">
        <v>119</v>
      </c>
      <c r="CM116" s="1">
        <v>1696</v>
      </c>
    </row>
    <row r="117" spans="1:91" ht="63.75" x14ac:dyDescent="0.45">
      <c r="A117" s="1">
        <v>2022</v>
      </c>
      <c r="B117" s="1">
        <v>116</v>
      </c>
      <c r="C117" s="1" t="s">
        <v>91</v>
      </c>
      <c r="D117" s="1" t="str">
        <f>IF(Tabla2022[[#This Row],[FECHA DE TERMINACIÓN FINAL]]=0,"PENDIENTE FECHA",IF(Tabla2022[[#This Row],[FECHA DE TERMINACIÓN FINAL]]&lt;15,"PRÓXIMO A VENCER",IF(Tabla2022[[#This Row],[FECHA DE TERMINACIÓN FINAL]]&gt;30,"VIGENTE",IF(Tabla2022[[#This Row],[FECHA DE TERMINACIÓN FINAL]]&lt;0,"VENCIDO"))))</f>
        <v>VIGENTE</v>
      </c>
      <c r="E117" s="1">
        <v>69066</v>
      </c>
      <c r="F117" s="1" t="s">
        <v>1159</v>
      </c>
      <c r="G117" s="1" t="s">
        <v>1160</v>
      </c>
      <c r="H117" s="5" t="s">
        <v>1161</v>
      </c>
      <c r="I117" s="1" t="s">
        <v>973</v>
      </c>
      <c r="J117" s="1">
        <v>32</v>
      </c>
      <c r="K117" s="6">
        <v>44572</v>
      </c>
      <c r="L117" s="1">
        <v>285</v>
      </c>
      <c r="M117" s="7">
        <v>44594</v>
      </c>
      <c r="N117" s="8" t="s">
        <v>96</v>
      </c>
      <c r="O117" s="1" t="s">
        <v>97</v>
      </c>
      <c r="P117" s="1" t="s">
        <v>98</v>
      </c>
      <c r="Q117" s="1">
        <v>1</v>
      </c>
      <c r="R117" s="9" t="s">
        <v>1162</v>
      </c>
      <c r="S117" s="10" t="s">
        <v>1162</v>
      </c>
      <c r="T117" s="1" t="s">
        <v>101</v>
      </c>
      <c r="U117" s="1" t="s">
        <v>1163</v>
      </c>
      <c r="V117" s="1" t="s">
        <v>103</v>
      </c>
      <c r="W117" s="8" t="s">
        <v>104</v>
      </c>
      <c r="X117" s="8" t="s">
        <v>105</v>
      </c>
      <c r="Y117" s="1" t="s">
        <v>106</v>
      </c>
      <c r="Z117" s="1" t="s">
        <v>405</v>
      </c>
      <c r="AA117" s="1" t="s">
        <v>101</v>
      </c>
      <c r="AB117" s="1" t="s">
        <v>108</v>
      </c>
      <c r="AC117" s="1">
        <v>79556596</v>
      </c>
      <c r="AD117" s="1">
        <v>1</v>
      </c>
      <c r="AE117" s="1" t="str">
        <f>IF(Tabla2022[[#This Row],[CONTRATISTA CONJUNTO]]="NO"," - ")</f>
        <v xml:space="preserve"> - </v>
      </c>
      <c r="AF117" s="1" t="str">
        <f>IF(Tabla2022[[#This Row],[CONTRATISTA CONJUNTO]]="NO"," - ")</f>
        <v xml:space="preserve"> - </v>
      </c>
      <c r="AG117" s="1" t="str">
        <f>IF(Tabla2022[[#This Row],[CONTRATISTA CONJUNTO]]="NO"," - ")</f>
        <v xml:space="preserve"> - </v>
      </c>
      <c r="AH117" s="6">
        <v>26412</v>
      </c>
      <c r="AI117" s="8" t="s">
        <v>1164</v>
      </c>
      <c r="AJ117" s="1">
        <v>3005094078</v>
      </c>
      <c r="AK117" s="1" t="s">
        <v>1165</v>
      </c>
      <c r="AL117" s="1" t="s">
        <v>408</v>
      </c>
      <c r="AM117" s="1">
        <v>80851526</v>
      </c>
      <c r="AN117" s="1">
        <v>4</v>
      </c>
      <c r="AO117" s="1"/>
      <c r="AP117" s="1"/>
      <c r="AQ117" s="1" t="s">
        <v>113</v>
      </c>
      <c r="AR117" s="1" t="s">
        <v>114</v>
      </c>
      <c r="AS117" s="6">
        <v>44581</v>
      </c>
      <c r="AT117" s="1" t="s">
        <v>115</v>
      </c>
      <c r="AU117" s="6">
        <v>44589</v>
      </c>
      <c r="AV117" s="6">
        <v>44589</v>
      </c>
      <c r="AW117" s="12">
        <v>44000000</v>
      </c>
      <c r="AX117" s="13">
        <v>44596</v>
      </c>
      <c r="AY117" s="6">
        <v>44929</v>
      </c>
      <c r="AZ117" s="14">
        <v>44929.999305555553</v>
      </c>
      <c r="BA117" s="1">
        <f>Tabla2022[[#This Row],[FECHA DE TERMINACIÓN INICIAL]]-Tabla2022[[#This Row],[FECHA ACTA DE INICIO]]</f>
        <v>333</v>
      </c>
      <c r="BB117" s="1">
        <f t="shared" si="1"/>
        <v>11</v>
      </c>
      <c r="BC117" s="12">
        <f>IF(Tabla2022[[#This Row],[PLAZO DE EJECUCIÓN MESES ]]&gt;0,Tabla2022[[#This Row],[VALOR INICIAL DEL CONTRATO]]/Tabla2022[[#This Row],[PLAZO DE EJECUCIÓN MESES ]]," 0 ")</f>
        <v>4000000</v>
      </c>
      <c r="BD117" s="1" t="s">
        <v>101</v>
      </c>
      <c r="BE117" s="12">
        <f>IF(Tabla2022[[#This Row],[ANTICIPOS]]="NO",0," - ")</f>
        <v>0</v>
      </c>
      <c r="BF117" s="1" t="s">
        <v>101</v>
      </c>
      <c r="BG117" s="1"/>
      <c r="BH117" s="1"/>
      <c r="BI117" s="1"/>
      <c r="BJ117" s="1"/>
      <c r="BK117" s="1"/>
      <c r="BL117" s="1"/>
      <c r="BM117" s="1"/>
      <c r="BN117" s="1"/>
      <c r="BO117" s="1"/>
      <c r="BP117" s="1"/>
      <c r="BQ117" s="1"/>
      <c r="BR117" s="1"/>
      <c r="BS117" s="1"/>
      <c r="BT117" s="1"/>
      <c r="BU117" s="1"/>
      <c r="BV117" s="1"/>
      <c r="BW117" s="1"/>
      <c r="BX117" s="1"/>
      <c r="BY117" s="1"/>
      <c r="BZ117" s="1">
        <f>Tabla2022[[#This Row],[DÍAS PRORROGA 1]]+Tabla2022[[#This Row],[DÍAS PRORROGA  2]]+Tabla2022[[#This Row],[DÍAS PRORROGA 3]]</f>
        <v>0</v>
      </c>
      <c r="CA117" s="12">
        <f>IF(Tabla2022[[#This Row],[ADICIÓN]]="NO",0,Tabla2022[[#This Row],[VALOR ADICIÓN 1]]+Tabla2022[[#This Row],[VALOR ADICIÓN 2]]+Tabla2022[[#This Row],[VALOR ADICIÓN 3]])</f>
        <v>0</v>
      </c>
      <c r="CB117" s="1"/>
      <c r="CC117" s="1"/>
      <c r="CD117" s="6">
        <f>IF(Tabla2022[[#This Row],[ADICIÓN]]="SI",Tabla2022[[#This Row],[PLAZO DE EJECUCIÓN DÍAS]]+Tabla2022[[#This Row],[DÍAS PRORROGA 1]]+Tabla2022[[#This Row],[DÍAS PRORROGA  2]]+Tabla2022[[#This Row],[DÍAS PRORROGA 3]],Tabla2022[[#This Row],[FECHA DE TERMINACIÓN INICIAL]])+Tabla2022[[#This Row],[TOTAL DÍAS SUSPENDIDOS]]</f>
        <v>44929</v>
      </c>
      <c r="CE117" s="12">
        <f>IF(Tabla2022[[#This Row],[ADICIÓN]]="SI",Tabla2022[[#This Row],[VALOR INICIAL DEL CONTRATO]]+Tabla2022[[#This Row],[VALOR ADICIONES ]],Tabla2022[[#This Row],[VALOR INICIAL DEL CONTRATO]])</f>
        <v>44000000</v>
      </c>
      <c r="CF117" s="8"/>
      <c r="CG117" s="8"/>
      <c r="CH117" s="5"/>
      <c r="CI117" s="5" t="s">
        <v>1166</v>
      </c>
      <c r="CJ117" s="1">
        <v>57</v>
      </c>
      <c r="CK117" s="8" t="s">
        <v>118</v>
      </c>
      <c r="CL117" s="8" t="s">
        <v>119</v>
      </c>
      <c r="CM117" s="1">
        <v>1696</v>
      </c>
    </row>
    <row r="118" spans="1:91" ht="76.5" x14ac:dyDescent="0.45">
      <c r="A118" s="1">
        <v>2022</v>
      </c>
      <c r="B118" s="1">
        <v>117</v>
      </c>
      <c r="C118" s="1" t="s">
        <v>91</v>
      </c>
      <c r="D118" s="1" t="str">
        <f>IF(Tabla2022[[#This Row],[FECHA DE TERMINACIÓN FINAL]]=0,"PENDIENTE FECHA",IF(Tabla2022[[#This Row],[FECHA DE TERMINACIÓN FINAL]]&lt;15,"PRÓXIMO A VENCER",IF(Tabla2022[[#This Row],[FECHA DE TERMINACIÓN FINAL]]&gt;30,"VIGENTE",IF(Tabla2022[[#This Row],[FECHA DE TERMINACIÓN FINAL]]&lt;0,"VENCIDO"))))</f>
        <v>VIGENTE</v>
      </c>
      <c r="E118" s="1">
        <v>70181</v>
      </c>
      <c r="F118" s="1" t="s">
        <v>1167</v>
      </c>
      <c r="G118" s="1" t="s">
        <v>1168</v>
      </c>
      <c r="H118" s="5" t="s">
        <v>1169</v>
      </c>
      <c r="I118" s="1" t="s">
        <v>248</v>
      </c>
      <c r="J118" s="1">
        <v>164</v>
      </c>
      <c r="K118" s="6">
        <v>44582</v>
      </c>
      <c r="L118" s="1">
        <v>252</v>
      </c>
      <c r="M118" s="7">
        <v>44593</v>
      </c>
      <c r="N118" s="8" t="s">
        <v>532</v>
      </c>
      <c r="O118" s="1" t="s">
        <v>97</v>
      </c>
      <c r="P118" s="1" t="s">
        <v>98</v>
      </c>
      <c r="Q118" s="1">
        <v>1</v>
      </c>
      <c r="R118" s="9" t="s">
        <v>1170</v>
      </c>
      <c r="S118" s="10" t="s">
        <v>1170</v>
      </c>
      <c r="T118" s="1" t="s">
        <v>101</v>
      </c>
      <c r="U118" s="1" t="s">
        <v>605</v>
      </c>
      <c r="V118" s="1" t="s">
        <v>103</v>
      </c>
      <c r="W118" s="8" t="s">
        <v>104</v>
      </c>
      <c r="X118" s="8" t="s">
        <v>105</v>
      </c>
      <c r="Y118" s="1" t="s">
        <v>127</v>
      </c>
      <c r="Z118" s="1" t="s">
        <v>320</v>
      </c>
      <c r="AA118" s="1" t="s">
        <v>101</v>
      </c>
      <c r="AB118" s="1" t="s">
        <v>108</v>
      </c>
      <c r="AC118" s="1">
        <v>1136886950</v>
      </c>
      <c r="AD118" s="1">
        <v>9</v>
      </c>
      <c r="AE118" s="1" t="str">
        <f>IF(Tabla2022[[#This Row],[CONTRATISTA CONJUNTO]]="NO"," - ")</f>
        <v xml:space="preserve"> - </v>
      </c>
      <c r="AF118" s="1" t="str">
        <f>IF(Tabla2022[[#This Row],[CONTRATISTA CONJUNTO]]="NO"," - ")</f>
        <v xml:space="preserve"> - </v>
      </c>
      <c r="AG118" s="1" t="str">
        <f>IF(Tabla2022[[#This Row],[CONTRATISTA CONJUNTO]]="NO"," - ")</f>
        <v xml:space="preserve"> - </v>
      </c>
      <c r="AH118" s="6">
        <v>34762</v>
      </c>
      <c r="AI118" s="8" t="s">
        <v>1171</v>
      </c>
      <c r="AJ118" s="1">
        <v>3057175016</v>
      </c>
      <c r="AK118" s="1" t="s">
        <v>1172</v>
      </c>
      <c r="AL118" s="1" t="s">
        <v>323</v>
      </c>
      <c r="AM118" s="1">
        <v>52155157</v>
      </c>
      <c r="AN118" s="1">
        <v>2</v>
      </c>
      <c r="AO118" s="1"/>
      <c r="AP118" s="1"/>
      <c r="AQ118" s="1" t="s">
        <v>113</v>
      </c>
      <c r="AR118" s="1" t="s">
        <v>114</v>
      </c>
      <c r="AS118" s="6">
        <v>44580</v>
      </c>
      <c r="AT118" s="1" t="s">
        <v>515</v>
      </c>
      <c r="AU118" s="6">
        <v>44587</v>
      </c>
      <c r="AV118" s="6">
        <v>44587</v>
      </c>
      <c r="AW118" s="12">
        <v>51700000</v>
      </c>
      <c r="AX118" s="13">
        <v>44593</v>
      </c>
      <c r="AY118" s="6">
        <v>44926</v>
      </c>
      <c r="AZ118" s="14">
        <v>44926.999305555553</v>
      </c>
      <c r="BA118" s="1">
        <f>Tabla2022[[#This Row],[FECHA DE TERMINACIÓN INICIAL]]-Tabla2022[[#This Row],[FECHA ACTA DE INICIO]]</f>
        <v>333</v>
      </c>
      <c r="BB118" s="1">
        <f t="shared" si="1"/>
        <v>11</v>
      </c>
      <c r="BC118" s="12">
        <f>IF(Tabla2022[[#This Row],[PLAZO DE EJECUCIÓN MESES ]]&gt;0,Tabla2022[[#This Row],[VALOR INICIAL DEL CONTRATO]]/Tabla2022[[#This Row],[PLAZO DE EJECUCIÓN MESES ]]," 0 ")</f>
        <v>4700000</v>
      </c>
      <c r="BD118" s="1" t="s">
        <v>101</v>
      </c>
      <c r="BE118" s="12">
        <f>IF(Tabla2022[[#This Row],[ANTICIPOS]]="NO",0," - ")</f>
        <v>0</v>
      </c>
      <c r="BF118" s="1" t="s">
        <v>101</v>
      </c>
      <c r="BG118" s="1"/>
      <c r="BH118" s="1"/>
      <c r="BI118" s="1"/>
      <c r="BJ118" s="1"/>
      <c r="BK118" s="1"/>
      <c r="BL118" s="1"/>
      <c r="BM118" s="1"/>
      <c r="BN118" s="1"/>
      <c r="BO118" s="1"/>
      <c r="BP118" s="1"/>
      <c r="BQ118" s="1"/>
      <c r="BR118" s="1"/>
      <c r="BS118" s="1"/>
      <c r="BT118" s="1"/>
      <c r="BU118" s="1"/>
      <c r="BV118" s="1"/>
      <c r="BW118" s="1"/>
      <c r="BX118" s="1"/>
      <c r="BY118" s="1"/>
      <c r="BZ118" s="1">
        <f>Tabla2022[[#This Row],[DÍAS PRORROGA 1]]+Tabla2022[[#This Row],[DÍAS PRORROGA  2]]+Tabla2022[[#This Row],[DÍAS PRORROGA 3]]</f>
        <v>0</v>
      </c>
      <c r="CA118" s="12">
        <f>IF(Tabla2022[[#This Row],[ADICIÓN]]="NO",0,Tabla2022[[#This Row],[VALOR ADICIÓN 1]]+Tabla2022[[#This Row],[VALOR ADICIÓN 2]]+Tabla2022[[#This Row],[VALOR ADICIÓN 3]])</f>
        <v>0</v>
      </c>
      <c r="CB118" s="1"/>
      <c r="CC118" s="1"/>
      <c r="CD118" s="6">
        <f>IF(Tabla2022[[#This Row],[ADICIÓN]]="SI",Tabla2022[[#This Row],[PLAZO DE EJECUCIÓN DÍAS]]+Tabla2022[[#This Row],[DÍAS PRORROGA 1]]+Tabla2022[[#This Row],[DÍAS PRORROGA  2]]+Tabla2022[[#This Row],[DÍAS PRORROGA 3]],Tabla2022[[#This Row],[FECHA DE TERMINACIÓN INICIAL]])+Tabla2022[[#This Row],[TOTAL DÍAS SUSPENDIDOS]]</f>
        <v>44926</v>
      </c>
      <c r="CE118" s="12">
        <f>IF(Tabla2022[[#This Row],[ADICIÓN]]="SI",Tabla2022[[#This Row],[VALOR INICIAL DEL CONTRATO]]+Tabla2022[[#This Row],[VALOR ADICIONES ]],Tabla2022[[#This Row],[VALOR INICIAL DEL CONTRATO]])</f>
        <v>51700000</v>
      </c>
      <c r="CF118" s="8"/>
      <c r="CG118" s="8"/>
      <c r="CH118" s="5"/>
      <c r="CI118" s="5" t="s">
        <v>1173</v>
      </c>
      <c r="CJ118" s="1">
        <v>6</v>
      </c>
      <c r="CK118" s="22" t="s">
        <v>539</v>
      </c>
      <c r="CL118" s="22" t="s">
        <v>477</v>
      </c>
      <c r="CM118" s="1">
        <v>1637</v>
      </c>
    </row>
    <row r="119" spans="1:91" ht="51" x14ac:dyDescent="0.45">
      <c r="A119" s="1">
        <v>2022</v>
      </c>
      <c r="B119" s="1">
        <v>118</v>
      </c>
      <c r="C119" s="1" t="s">
        <v>91</v>
      </c>
      <c r="D119" s="1" t="str">
        <f>IF(Tabla2022[[#This Row],[FECHA DE TERMINACIÓN FINAL]]=0,"PENDIENTE FECHA",IF(Tabla2022[[#This Row],[FECHA DE TERMINACIÓN FINAL]]&lt;15,"PRÓXIMO A VENCER",IF(Tabla2022[[#This Row],[FECHA DE TERMINACIÓN FINAL]]&gt;30,"VIGENTE",IF(Tabla2022[[#This Row],[FECHA DE TERMINACIÓN FINAL]]&lt;0,"VENCIDO"))))</f>
        <v>VIGENTE</v>
      </c>
      <c r="E119" s="1">
        <v>67950</v>
      </c>
      <c r="F119" s="1" t="s">
        <v>1174</v>
      </c>
      <c r="G119" s="1" t="s">
        <v>1175</v>
      </c>
      <c r="H119" s="5" t="s">
        <v>1176</v>
      </c>
      <c r="I119" s="1" t="s">
        <v>248</v>
      </c>
      <c r="J119" s="1">
        <v>136</v>
      </c>
      <c r="K119" s="6">
        <v>44581</v>
      </c>
      <c r="L119" s="1">
        <v>195</v>
      </c>
      <c r="M119" s="7">
        <v>44588</v>
      </c>
      <c r="N119" s="8" t="s">
        <v>96</v>
      </c>
      <c r="O119" s="1" t="s">
        <v>97</v>
      </c>
      <c r="P119" s="1" t="s">
        <v>98</v>
      </c>
      <c r="Q119" s="1">
        <v>1</v>
      </c>
      <c r="R119" s="9" t="s">
        <v>1177</v>
      </c>
      <c r="S119" s="10" t="s">
        <v>1177</v>
      </c>
      <c r="T119" s="1" t="s">
        <v>101</v>
      </c>
      <c r="U119" s="1" t="s">
        <v>1178</v>
      </c>
      <c r="V119" s="1" t="s">
        <v>103</v>
      </c>
      <c r="W119" s="8" t="s">
        <v>104</v>
      </c>
      <c r="X119" s="8" t="s">
        <v>105</v>
      </c>
      <c r="Y119" s="1" t="s">
        <v>106</v>
      </c>
      <c r="Z119" s="1" t="s">
        <v>362</v>
      </c>
      <c r="AA119" s="1" t="s">
        <v>101</v>
      </c>
      <c r="AB119" s="1" t="s">
        <v>108</v>
      </c>
      <c r="AC119" s="1">
        <v>80897743</v>
      </c>
      <c r="AD119" s="1">
        <v>4</v>
      </c>
      <c r="AE119" s="1" t="str">
        <f>IF(Tabla2022[[#This Row],[CONTRATISTA CONJUNTO]]="NO"," - ")</f>
        <v xml:space="preserve"> - </v>
      </c>
      <c r="AF119" s="1" t="str">
        <f>IF(Tabla2022[[#This Row],[CONTRATISTA CONJUNTO]]="NO"," - ")</f>
        <v xml:space="preserve"> - </v>
      </c>
      <c r="AG119" s="1" t="str">
        <f>IF(Tabla2022[[#This Row],[CONTRATISTA CONJUNTO]]="NO"," - ")</f>
        <v xml:space="preserve"> - </v>
      </c>
      <c r="AH119" s="6">
        <v>31440</v>
      </c>
      <c r="AI119" s="8" t="s">
        <v>1179</v>
      </c>
      <c r="AJ119" s="1">
        <v>3006399807</v>
      </c>
      <c r="AK119" s="1" t="s">
        <v>1180</v>
      </c>
      <c r="AL119" s="1" t="s">
        <v>361</v>
      </c>
      <c r="AM119" s="1">
        <v>1032460361</v>
      </c>
      <c r="AN119" s="1">
        <v>4</v>
      </c>
      <c r="AO119" s="1"/>
      <c r="AP119" s="1"/>
      <c r="AQ119" s="1" t="s">
        <v>113</v>
      </c>
      <c r="AR119" s="1" t="s">
        <v>114</v>
      </c>
      <c r="AS119" s="6">
        <v>44590</v>
      </c>
      <c r="AT119" s="1" t="s">
        <v>344</v>
      </c>
      <c r="AU119" s="6">
        <v>44587</v>
      </c>
      <c r="AV119" s="6">
        <v>44587</v>
      </c>
      <c r="AW119" s="12">
        <v>29700000</v>
      </c>
      <c r="AX119" s="13">
        <v>44592</v>
      </c>
      <c r="AY119" s="6">
        <v>44925</v>
      </c>
      <c r="AZ119" s="14">
        <v>44925.999305555553</v>
      </c>
      <c r="BA119" s="1">
        <f>Tabla2022[[#This Row],[FECHA DE TERMINACIÓN INICIAL]]-Tabla2022[[#This Row],[FECHA ACTA DE INICIO]]</f>
        <v>333</v>
      </c>
      <c r="BB119" s="1">
        <f t="shared" si="1"/>
        <v>11</v>
      </c>
      <c r="BC119" s="12">
        <f>IF(Tabla2022[[#This Row],[PLAZO DE EJECUCIÓN MESES ]]&gt;0,Tabla2022[[#This Row],[VALOR INICIAL DEL CONTRATO]]/Tabla2022[[#This Row],[PLAZO DE EJECUCIÓN MESES ]]," 0 ")</f>
        <v>2700000</v>
      </c>
      <c r="BD119" s="1" t="s">
        <v>101</v>
      </c>
      <c r="BE119" s="12">
        <f>IF(Tabla2022[[#This Row],[ANTICIPOS]]="NO",0," - ")</f>
        <v>0</v>
      </c>
      <c r="BF119" s="1" t="s">
        <v>101</v>
      </c>
      <c r="BG119" s="1"/>
      <c r="BH119" s="1"/>
      <c r="BI119" s="1"/>
      <c r="BJ119" s="1"/>
      <c r="BK119" s="1"/>
      <c r="BL119" s="1"/>
      <c r="BM119" s="1"/>
      <c r="BN119" s="1"/>
      <c r="BO119" s="1"/>
      <c r="BP119" s="1"/>
      <c r="BQ119" s="1"/>
      <c r="BR119" s="1"/>
      <c r="BS119" s="1"/>
      <c r="BT119" s="1"/>
      <c r="BU119" s="1"/>
      <c r="BV119" s="1"/>
      <c r="BW119" s="1"/>
      <c r="BX119" s="1"/>
      <c r="BY119" s="1"/>
      <c r="BZ119" s="1">
        <f>Tabla2022[[#This Row],[DÍAS PRORROGA 1]]+Tabla2022[[#This Row],[DÍAS PRORROGA  2]]+Tabla2022[[#This Row],[DÍAS PRORROGA 3]]</f>
        <v>0</v>
      </c>
      <c r="CA119" s="12">
        <f>IF(Tabla2022[[#This Row],[ADICIÓN]]="NO",0,Tabla2022[[#This Row],[VALOR ADICIÓN 1]]+Tabla2022[[#This Row],[VALOR ADICIÓN 2]]+Tabla2022[[#This Row],[VALOR ADICIÓN 3]])</f>
        <v>0</v>
      </c>
      <c r="CB119" s="1"/>
      <c r="CC119" s="1"/>
      <c r="CD119" s="6">
        <f>IF(Tabla2022[[#This Row],[ADICIÓN]]="SI",Tabla2022[[#This Row],[PLAZO DE EJECUCIÓN DÍAS]]+Tabla2022[[#This Row],[DÍAS PRORROGA 1]]+Tabla2022[[#This Row],[DÍAS PRORROGA  2]]+Tabla2022[[#This Row],[DÍAS PRORROGA 3]],Tabla2022[[#This Row],[FECHA DE TERMINACIÓN INICIAL]])+Tabla2022[[#This Row],[TOTAL DÍAS SUSPENDIDOS]]</f>
        <v>44925</v>
      </c>
      <c r="CE119" s="12">
        <f>IF(Tabla2022[[#This Row],[ADICIÓN]]="SI",Tabla2022[[#This Row],[VALOR INICIAL DEL CONTRATO]]+Tabla2022[[#This Row],[VALOR ADICIONES ]],Tabla2022[[#This Row],[VALOR INICIAL DEL CONTRATO]])</f>
        <v>29700000</v>
      </c>
      <c r="CF119" s="8"/>
      <c r="CG119" s="8"/>
      <c r="CH119" s="5"/>
      <c r="CI119" s="5" t="s">
        <v>1181</v>
      </c>
      <c r="CJ119" s="1">
        <v>57</v>
      </c>
      <c r="CK119" s="8" t="s">
        <v>118</v>
      </c>
      <c r="CL119" s="8" t="s">
        <v>119</v>
      </c>
      <c r="CM119" s="1">
        <v>1696</v>
      </c>
    </row>
    <row r="120" spans="1:91" ht="63.75" x14ac:dyDescent="0.45">
      <c r="A120" s="1">
        <v>2022</v>
      </c>
      <c r="B120" s="1">
        <v>119</v>
      </c>
      <c r="C120" s="1" t="s">
        <v>91</v>
      </c>
      <c r="D120" s="1" t="str">
        <f>IF(Tabla2022[[#This Row],[FECHA DE TERMINACIÓN FINAL]]=0,"PENDIENTE FECHA",IF(Tabla2022[[#This Row],[FECHA DE TERMINACIÓN FINAL]]&lt;15,"PRÓXIMO A VENCER",IF(Tabla2022[[#This Row],[FECHA DE TERMINACIÓN FINAL]]&gt;30,"VIGENTE",IF(Tabla2022[[#This Row],[FECHA DE TERMINACIÓN FINAL]]&lt;0,"VENCIDO"))))</f>
        <v>VIGENTE</v>
      </c>
      <c r="E120" s="1">
        <v>69682</v>
      </c>
      <c r="F120" s="1" t="s">
        <v>1182</v>
      </c>
      <c r="G120" s="1" t="s">
        <v>1183</v>
      </c>
      <c r="H120" s="5" t="s">
        <v>1184</v>
      </c>
      <c r="I120" s="1" t="s">
        <v>248</v>
      </c>
      <c r="J120" s="1">
        <v>152</v>
      </c>
      <c r="K120" s="6">
        <v>44582</v>
      </c>
      <c r="L120" s="1">
        <v>194</v>
      </c>
      <c r="M120" s="7">
        <v>44588</v>
      </c>
      <c r="N120" s="8" t="s">
        <v>610</v>
      </c>
      <c r="O120" s="1" t="s">
        <v>97</v>
      </c>
      <c r="P120" s="1" t="s">
        <v>98</v>
      </c>
      <c r="Q120" s="1">
        <v>1</v>
      </c>
      <c r="R120" s="10" t="s">
        <v>1185</v>
      </c>
      <c r="S120" s="10" t="s">
        <v>1185</v>
      </c>
      <c r="T120" s="1" t="s">
        <v>101</v>
      </c>
      <c r="U120" s="1" t="s">
        <v>505</v>
      </c>
      <c r="V120" s="1" t="s">
        <v>103</v>
      </c>
      <c r="W120" s="8" t="s">
        <v>104</v>
      </c>
      <c r="X120" s="8" t="s">
        <v>105</v>
      </c>
      <c r="Y120" s="1" t="s">
        <v>106</v>
      </c>
      <c r="Z120" s="1" t="s">
        <v>471</v>
      </c>
      <c r="AA120" s="1" t="s">
        <v>101</v>
      </c>
      <c r="AB120" s="1" t="s">
        <v>108</v>
      </c>
      <c r="AC120" s="1">
        <v>1019006008</v>
      </c>
      <c r="AD120" s="1">
        <v>6</v>
      </c>
      <c r="AE120" s="1" t="str">
        <f>IF(Tabla2022[[#This Row],[CONTRATISTA CONJUNTO]]="NO"," - ")</f>
        <v xml:space="preserve"> - </v>
      </c>
      <c r="AF120" s="1" t="str">
        <f>IF(Tabla2022[[#This Row],[CONTRATISTA CONJUNTO]]="NO"," - ")</f>
        <v xml:space="preserve"> - </v>
      </c>
      <c r="AG120" s="1" t="str">
        <f>IF(Tabla2022[[#This Row],[CONTRATISTA CONJUNTO]]="NO"," - ")</f>
        <v xml:space="preserve"> - </v>
      </c>
      <c r="AH120" s="6">
        <v>31589</v>
      </c>
      <c r="AI120" s="45" t="s">
        <v>1186</v>
      </c>
      <c r="AJ120" s="1">
        <v>3103169992</v>
      </c>
      <c r="AK120" s="1" t="s">
        <v>1187</v>
      </c>
      <c r="AL120" s="1" t="s">
        <v>111</v>
      </c>
      <c r="AM120" s="1">
        <v>1014225583</v>
      </c>
      <c r="AN120" s="1">
        <v>0</v>
      </c>
      <c r="AO120" s="1" t="s">
        <v>112</v>
      </c>
      <c r="AP120" s="6">
        <v>44699</v>
      </c>
      <c r="AQ120" s="1" t="s">
        <v>113</v>
      </c>
      <c r="AR120" s="1" t="s">
        <v>114</v>
      </c>
      <c r="AS120" s="6">
        <v>44581</v>
      </c>
      <c r="AT120" s="1" t="s">
        <v>515</v>
      </c>
      <c r="AU120" s="6">
        <v>44587</v>
      </c>
      <c r="AV120" s="6">
        <v>44587</v>
      </c>
      <c r="AW120" s="12">
        <v>88000000</v>
      </c>
      <c r="AX120" s="13">
        <v>44589</v>
      </c>
      <c r="AY120" s="6">
        <v>44922</v>
      </c>
      <c r="AZ120" s="14">
        <v>44922.999305555553</v>
      </c>
      <c r="BA120" s="1">
        <f>Tabla2022[[#This Row],[FECHA DE TERMINACIÓN INICIAL]]-Tabla2022[[#This Row],[FECHA ACTA DE INICIO]]</f>
        <v>333</v>
      </c>
      <c r="BB120" s="1">
        <f t="shared" si="1"/>
        <v>11</v>
      </c>
      <c r="BC120" s="12">
        <f>IF(Tabla2022[[#This Row],[PLAZO DE EJECUCIÓN MESES ]]&gt;0,Tabla2022[[#This Row],[VALOR INICIAL DEL CONTRATO]]/Tabla2022[[#This Row],[PLAZO DE EJECUCIÓN MESES ]]," 0 ")</f>
        <v>8000000</v>
      </c>
      <c r="BD120" s="1" t="s">
        <v>101</v>
      </c>
      <c r="BE120" s="12">
        <f>IF(Tabla2022[[#This Row],[ANTICIPOS]]="NO",0," - ")</f>
        <v>0</v>
      </c>
      <c r="BF120" s="1" t="s">
        <v>101</v>
      </c>
      <c r="BG120" s="1"/>
      <c r="BH120" s="1"/>
      <c r="BI120" s="1"/>
      <c r="BJ120" s="1"/>
      <c r="BK120" s="1"/>
      <c r="BL120" s="1"/>
      <c r="BM120" s="1"/>
      <c r="BN120" s="1"/>
      <c r="BO120" s="1"/>
      <c r="BP120" s="1"/>
      <c r="BQ120" s="1"/>
      <c r="BR120" s="1"/>
      <c r="BS120" s="1"/>
      <c r="BT120" s="1"/>
      <c r="BU120" s="1"/>
      <c r="BV120" s="1"/>
      <c r="BW120" s="1"/>
      <c r="BX120" s="1"/>
      <c r="BY120" s="1"/>
      <c r="BZ120" s="1">
        <f>Tabla2022[[#This Row],[DÍAS PRORROGA 1]]+Tabla2022[[#This Row],[DÍAS PRORROGA  2]]+Tabla2022[[#This Row],[DÍAS PRORROGA 3]]</f>
        <v>0</v>
      </c>
      <c r="CA120" s="12">
        <f>IF(Tabla2022[[#This Row],[ADICIÓN]]="NO",0,Tabla2022[[#This Row],[VALOR ADICIÓN 1]]+Tabla2022[[#This Row],[VALOR ADICIÓN 2]]+Tabla2022[[#This Row],[VALOR ADICIÓN 3]])</f>
        <v>0</v>
      </c>
      <c r="CB120" s="1"/>
      <c r="CC120" s="1"/>
      <c r="CD120" s="6">
        <f>IF(Tabla2022[[#This Row],[ADICIÓN]]="SI",Tabla2022[[#This Row],[PLAZO DE EJECUCIÓN DÍAS]]+Tabla2022[[#This Row],[DÍAS PRORROGA 1]]+Tabla2022[[#This Row],[DÍAS PRORROGA  2]]+Tabla2022[[#This Row],[DÍAS PRORROGA 3]],Tabla2022[[#This Row],[FECHA DE TERMINACIÓN INICIAL]])+Tabla2022[[#This Row],[TOTAL DÍAS SUSPENDIDOS]]</f>
        <v>44922</v>
      </c>
      <c r="CE120" s="12">
        <f>IF(Tabla2022[[#This Row],[ADICIÓN]]="SI",Tabla2022[[#This Row],[VALOR INICIAL DEL CONTRATO]]+Tabla2022[[#This Row],[VALOR ADICIONES ]],Tabla2022[[#This Row],[VALOR INICIAL DEL CONTRATO]])</f>
        <v>88000000</v>
      </c>
      <c r="CF120" s="8"/>
      <c r="CG120" s="8"/>
      <c r="CH120" s="5"/>
      <c r="CI120" s="5" t="s">
        <v>1188</v>
      </c>
      <c r="CJ120" s="1">
        <v>49</v>
      </c>
      <c r="CK120" s="21" t="s">
        <v>619</v>
      </c>
      <c r="CL120" s="22" t="s">
        <v>620</v>
      </c>
      <c r="CM120" s="1">
        <v>1688</v>
      </c>
    </row>
    <row r="121" spans="1:91" ht="76.5" x14ac:dyDescent="0.45">
      <c r="A121" s="1">
        <v>2022</v>
      </c>
      <c r="B121" s="1">
        <v>120</v>
      </c>
      <c r="C121" s="1" t="s">
        <v>91</v>
      </c>
      <c r="D121" s="1" t="str">
        <f>IF(Tabla2022[[#This Row],[FECHA DE TERMINACIÓN FINAL]]=0,"PENDIENTE FECHA",IF(Tabla2022[[#This Row],[FECHA DE TERMINACIÓN FINAL]]&lt;15,"PRÓXIMO A VENCER",IF(Tabla2022[[#This Row],[FECHA DE TERMINACIÓN FINAL]]&gt;30,"VIGENTE",IF(Tabla2022[[#This Row],[FECHA DE TERMINACIÓN FINAL]]&lt;0,"VENCIDO"))))</f>
        <v>VIGENTE</v>
      </c>
      <c r="E121" s="1">
        <v>68295</v>
      </c>
      <c r="F121" s="1" t="s">
        <v>1189</v>
      </c>
      <c r="G121" s="1" t="s">
        <v>1190</v>
      </c>
      <c r="H121" s="5" t="s">
        <v>1191</v>
      </c>
      <c r="I121" s="1" t="s">
        <v>200</v>
      </c>
      <c r="J121" s="1">
        <v>107</v>
      </c>
      <c r="K121" s="6">
        <v>44580</v>
      </c>
      <c r="L121" s="1">
        <v>308</v>
      </c>
      <c r="M121" s="7">
        <v>44596</v>
      </c>
      <c r="N121" s="8" t="s">
        <v>928</v>
      </c>
      <c r="O121" s="1" t="s">
        <v>97</v>
      </c>
      <c r="P121" s="1" t="s">
        <v>98</v>
      </c>
      <c r="Q121" s="1">
        <v>1</v>
      </c>
      <c r="R121" s="10" t="s">
        <v>1063</v>
      </c>
      <c r="S121" s="10" t="s">
        <v>1063</v>
      </c>
      <c r="T121" s="1" t="s">
        <v>101</v>
      </c>
      <c r="U121" s="1" t="s">
        <v>1192</v>
      </c>
      <c r="V121" s="1" t="s">
        <v>103</v>
      </c>
      <c r="W121" s="8" t="s">
        <v>104</v>
      </c>
      <c r="X121" s="8" t="s">
        <v>105</v>
      </c>
      <c r="Y121" s="1" t="s">
        <v>127</v>
      </c>
      <c r="Z121" s="1" t="s">
        <v>450</v>
      </c>
      <c r="AA121" s="1" t="s">
        <v>114</v>
      </c>
      <c r="AB121" s="1" t="s">
        <v>108</v>
      </c>
      <c r="AC121" s="1">
        <v>1016043437</v>
      </c>
      <c r="AD121" s="1">
        <v>9</v>
      </c>
      <c r="AE121" s="1" t="str">
        <f>IF(Tabla2022[[#This Row],[CONTRATISTA CONJUNTO]]="NO"," - ")</f>
        <v xml:space="preserve"> - </v>
      </c>
      <c r="AF121" s="1" t="str">
        <f>IF(Tabla2022[[#This Row],[CONTRATISTA CONJUNTO]]="NO"," - ")</f>
        <v xml:space="preserve"> - </v>
      </c>
      <c r="AG121" s="1" t="str">
        <f>IF(Tabla2022[[#This Row],[CONTRATISTA CONJUNTO]]="NO"," - ")</f>
        <v xml:space="preserve"> - </v>
      </c>
      <c r="AH121" s="6">
        <v>33687</v>
      </c>
      <c r="AI121" s="8" t="s">
        <v>1193</v>
      </c>
      <c r="AJ121" s="1">
        <v>3508550262</v>
      </c>
      <c r="AK121" s="1" t="s">
        <v>1194</v>
      </c>
      <c r="AL121" s="1" t="s">
        <v>547</v>
      </c>
      <c r="AM121" s="1">
        <v>63526944</v>
      </c>
      <c r="AN121" s="1">
        <v>5</v>
      </c>
      <c r="AO121" s="1"/>
      <c r="AP121" s="1"/>
      <c r="AQ121" s="1" t="s">
        <v>113</v>
      </c>
      <c r="AR121" s="1" t="s">
        <v>114</v>
      </c>
      <c r="AS121" s="6">
        <v>44588</v>
      </c>
      <c r="AT121" s="1" t="s">
        <v>115</v>
      </c>
      <c r="AU121" s="6">
        <v>44588</v>
      </c>
      <c r="AV121" s="6">
        <v>44588</v>
      </c>
      <c r="AW121" s="12">
        <v>62700000</v>
      </c>
      <c r="AX121" s="13">
        <v>44596</v>
      </c>
      <c r="AY121" s="6">
        <v>44929</v>
      </c>
      <c r="AZ121" s="14">
        <v>44929.999305555553</v>
      </c>
      <c r="BA121" s="1">
        <f>Tabla2022[[#This Row],[FECHA DE TERMINACIÓN INICIAL]]-Tabla2022[[#This Row],[FECHA ACTA DE INICIO]]</f>
        <v>333</v>
      </c>
      <c r="BB121" s="1">
        <f t="shared" si="1"/>
        <v>11</v>
      </c>
      <c r="BC121" s="12">
        <f>IF(Tabla2022[[#This Row],[PLAZO DE EJECUCIÓN MESES ]]&gt;0,Tabla2022[[#This Row],[VALOR INICIAL DEL CONTRATO]]/Tabla2022[[#This Row],[PLAZO DE EJECUCIÓN MESES ]]," 0 ")</f>
        <v>5700000</v>
      </c>
      <c r="BD121" s="1" t="s">
        <v>101</v>
      </c>
      <c r="BE121" s="12">
        <f>IF(Tabla2022[[#This Row],[ANTICIPOS]]="NO",0," - ")</f>
        <v>0</v>
      </c>
      <c r="BF121" s="1" t="s">
        <v>101</v>
      </c>
      <c r="BG121" s="1"/>
      <c r="BH121" s="1"/>
      <c r="BI121" s="1"/>
      <c r="BJ121" s="1"/>
      <c r="BK121" s="1"/>
      <c r="BL121" s="1"/>
      <c r="BM121" s="1"/>
      <c r="BN121" s="1"/>
      <c r="BO121" s="1"/>
      <c r="BP121" s="1"/>
      <c r="BQ121" s="1"/>
      <c r="BR121" s="1"/>
      <c r="BS121" s="1"/>
      <c r="BT121" s="1"/>
      <c r="BU121" s="1"/>
      <c r="BV121" s="1"/>
      <c r="BW121" s="1"/>
      <c r="BX121" s="1"/>
      <c r="BY121" s="1"/>
      <c r="BZ121" s="1">
        <f>Tabla2022[[#This Row],[DÍAS PRORROGA 1]]+Tabla2022[[#This Row],[DÍAS PRORROGA  2]]+Tabla2022[[#This Row],[DÍAS PRORROGA 3]]</f>
        <v>0</v>
      </c>
      <c r="CA121" s="12">
        <f>IF(Tabla2022[[#This Row],[ADICIÓN]]="NO",0,Tabla2022[[#This Row],[VALOR ADICIÓN 1]]+Tabla2022[[#This Row],[VALOR ADICIÓN 2]]+Tabla2022[[#This Row],[VALOR ADICIÓN 3]])</f>
        <v>0</v>
      </c>
      <c r="CB121" s="1"/>
      <c r="CC121" s="1"/>
      <c r="CD121" s="6">
        <f>IF(Tabla2022[[#This Row],[ADICIÓN]]="SI",Tabla2022[[#This Row],[PLAZO DE EJECUCIÓN DÍAS]]+Tabla2022[[#This Row],[DÍAS PRORROGA 1]]+Tabla2022[[#This Row],[DÍAS PRORROGA  2]]+Tabla2022[[#This Row],[DÍAS PRORROGA 3]],Tabla2022[[#This Row],[FECHA DE TERMINACIÓN INICIAL]])+Tabla2022[[#This Row],[TOTAL DÍAS SUSPENDIDOS]]</f>
        <v>44929</v>
      </c>
      <c r="CE121" s="12">
        <f>IF(Tabla2022[[#This Row],[ADICIÓN]]="SI",Tabla2022[[#This Row],[VALOR INICIAL DEL CONTRATO]]+Tabla2022[[#This Row],[VALOR ADICIONES ]],Tabla2022[[#This Row],[VALOR INICIAL DEL CONTRATO]])</f>
        <v>62700000</v>
      </c>
      <c r="CF121" s="8"/>
      <c r="CG121" s="8"/>
      <c r="CH121" s="5"/>
      <c r="CI121" s="5" t="s">
        <v>1195</v>
      </c>
      <c r="CJ121" s="1">
        <v>48</v>
      </c>
      <c r="CK121" s="22" t="s">
        <v>935</v>
      </c>
      <c r="CL121" s="21" t="s">
        <v>936</v>
      </c>
      <c r="CM121" s="1">
        <v>1683</v>
      </c>
    </row>
    <row r="122" spans="1:91" ht="63.75" x14ac:dyDescent="0.45">
      <c r="A122" s="1">
        <v>2022</v>
      </c>
      <c r="B122" s="1">
        <v>121</v>
      </c>
      <c r="C122" s="1" t="s">
        <v>91</v>
      </c>
      <c r="D122" s="1" t="str">
        <f>IF(Tabla2022[[#This Row],[FECHA DE TERMINACIÓN FINAL]]=0,"PENDIENTE FECHA",IF(Tabla2022[[#This Row],[FECHA DE TERMINACIÓN FINAL]]&lt;15,"PRÓXIMO A VENCER",IF(Tabla2022[[#This Row],[FECHA DE TERMINACIÓN FINAL]]&gt;30,"VIGENTE",IF(Tabla2022[[#This Row],[FECHA DE TERMINACIÓN FINAL]]&lt;0,"VENCIDO"))))</f>
        <v>VIGENTE</v>
      </c>
      <c r="E122" s="1">
        <v>71043</v>
      </c>
      <c r="F122" s="1" t="s">
        <v>1196</v>
      </c>
      <c r="G122" s="1" t="s">
        <v>1197</v>
      </c>
      <c r="H122" s="5" t="s">
        <v>1198</v>
      </c>
      <c r="I122" s="1" t="s">
        <v>200</v>
      </c>
      <c r="J122" s="1">
        <v>146</v>
      </c>
      <c r="K122" s="6">
        <v>44582</v>
      </c>
      <c r="L122" s="1">
        <v>287</v>
      </c>
      <c r="M122" s="7">
        <v>44594</v>
      </c>
      <c r="N122" s="8" t="s">
        <v>228</v>
      </c>
      <c r="O122" s="1" t="s">
        <v>97</v>
      </c>
      <c r="P122" s="1" t="s">
        <v>98</v>
      </c>
      <c r="Q122" s="1">
        <v>1</v>
      </c>
      <c r="R122" s="10" t="s">
        <v>1199</v>
      </c>
      <c r="S122" s="10" t="s">
        <v>1199</v>
      </c>
      <c r="T122" s="1" t="s">
        <v>101</v>
      </c>
      <c r="U122" s="1" t="s">
        <v>1200</v>
      </c>
      <c r="V122" s="1" t="s">
        <v>103</v>
      </c>
      <c r="W122" s="8" t="s">
        <v>104</v>
      </c>
      <c r="X122" s="8" t="s">
        <v>105</v>
      </c>
      <c r="Y122" s="1" t="s">
        <v>106</v>
      </c>
      <c r="Z122" s="1" t="s">
        <v>180</v>
      </c>
      <c r="AA122" s="1" t="s">
        <v>114</v>
      </c>
      <c r="AB122" s="1" t="s">
        <v>108</v>
      </c>
      <c r="AC122" s="1">
        <v>1022972630</v>
      </c>
      <c r="AD122" s="1">
        <v>1</v>
      </c>
      <c r="AE122" s="1" t="str">
        <f>IF(Tabla2022[[#This Row],[CONTRATISTA CONJUNTO]]="NO"," - ")</f>
        <v xml:space="preserve"> - </v>
      </c>
      <c r="AF122" s="1" t="str">
        <f>IF(Tabla2022[[#This Row],[CONTRATISTA CONJUNTO]]="NO"," - ")</f>
        <v xml:space="preserve"> - </v>
      </c>
      <c r="AG122" s="1" t="str">
        <f>IF(Tabla2022[[#This Row],[CONTRATISTA CONJUNTO]]="NO"," - ")</f>
        <v xml:space="preserve"> - </v>
      </c>
      <c r="AH122" s="6">
        <v>33554</v>
      </c>
      <c r="AI122" s="8" t="s">
        <v>1201</v>
      </c>
      <c r="AJ122" s="1">
        <v>3125183705</v>
      </c>
      <c r="AK122" s="1" t="s">
        <v>1202</v>
      </c>
      <c r="AL122" s="1" t="s">
        <v>733</v>
      </c>
      <c r="AM122" s="1">
        <v>28723701</v>
      </c>
      <c r="AN122" s="1">
        <v>1</v>
      </c>
      <c r="AO122" s="1"/>
      <c r="AP122" s="1"/>
      <c r="AQ122" s="1" t="s">
        <v>113</v>
      </c>
      <c r="AR122" s="1" t="s">
        <v>114</v>
      </c>
      <c r="AS122" s="6">
        <v>44589</v>
      </c>
      <c r="AT122" s="1" t="s">
        <v>515</v>
      </c>
      <c r="AU122" s="6">
        <v>44588</v>
      </c>
      <c r="AV122" s="6">
        <v>44588</v>
      </c>
      <c r="AW122" s="12">
        <v>15500000</v>
      </c>
      <c r="AX122" s="13">
        <v>44594</v>
      </c>
      <c r="AY122" s="6">
        <v>44743</v>
      </c>
      <c r="AZ122" s="14">
        <v>44743.999305555553</v>
      </c>
      <c r="BA122" s="1">
        <f>Tabla2022[[#This Row],[FECHA DE TERMINACIÓN INICIAL]]-Tabla2022[[#This Row],[FECHA ACTA DE INICIO]]</f>
        <v>149</v>
      </c>
      <c r="BB122" s="1">
        <f t="shared" si="1"/>
        <v>5</v>
      </c>
      <c r="BC122" s="12">
        <f>IF(Tabla2022[[#This Row],[PLAZO DE EJECUCIÓN MESES ]]&gt;0,Tabla2022[[#This Row],[VALOR INICIAL DEL CONTRATO]]/Tabla2022[[#This Row],[PLAZO DE EJECUCIÓN MESES ]]," 0 ")</f>
        <v>3100000</v>
      </c>
      <c r="BD122" s="1" t="s">
        <v>101</v>
      </c>
      <c r="BE122" s="12">
        <f>IF(Tabla2022[[#This Row],[ANTICIPOS]]="NO",0," - ")</f>
        <v>0</v>
      </c>
      <c r="BF122" s="1" t="s">
        <v>114</v>
      </c>
      <c r="BG122" s="1" t="s">
        <v>114</v>
      </c>
      <c r="BH122" s="12">
        <v>7750000</v>
      </c>
      <c r="BI122" s="1">
        <v>75</v>
      </c>
      <c r="BJ122" s="1"/>
      <c r="BK122" s="1"/>
      <c r="BL122" s="1"/>
      <c r="BM122" s="1"/>
      <c r="BN122" s="1"/>
      <c r="BO122" s="1"/>
      <c r="BP122" s="1"/>
      <c r="BQ122" s="1"/>
      <c r="BR122" s="1"/>
      <c r="BS122" s="1"/>
      <c r="BT122" s="1"/>
      <c r="BU122" s="1"/>
      <c r="BV122" s="1"/>
      <c r="BW122" s="1"/>
      <c r="BX122" s="1"/>
      <c r="BY122" s="1"/>
      <c r="BZ122" s="1">
        <f>Tabla2022[[#This Row],[DÍAS PRORROGA 1]]+Tabla2022[[#This Row],[DÍAS PRORROGA  2]]+Tabla2022[[#This Row],[DÍAS PRORROGA 3]]</f>
        <v>75</v>
      </c>
      <c r="CA122" s="12">
        <f>IF(Tabla2022[[#This Row],[ADICIÓN]]="NO",0,Tabla2022[[#This Row],[VALOR ADICIÓN 1]]+Tabla2022[[#This Row],[VALOR ADICIÓN 2]]+Tabla2022[[#This Row],[VALOR ADICIÓN 3]])</f>
        <v>7750000</v>
      </c>
      <c r="CB122" s="1"/>
      <c r="CC122" s="1"/>
      <c r="CD122" s="6">
        <v>44820</v>
      </c>
      <c r="CE122" s="12">
        <f>IF(Tabla2022[[#This Row],[ADICIÓN]]="SI",Tabla2022[[#This Row],[VALOR INICIAL DEL CONTRATO]]+Tabla2022[[#This Row],[VALOR ADICIONES ]],Tabla2022[[#This Row],[VALOR INICIAL DEL CONTRATO]])</f>
        <v>23250000</v>
      </c>
      <c r="CF122" s="8"/>
      <c r="CG122" s="8"/>
      <c r="CH122" s="5"/>
      <c r="CI122" s="5" t="s">
        <v>1203</v>
      </c>
      <c r="CJ122" s="1">
        <v>20</v>
      </c>
      <c r="CK122" s="2" t="s">
        <v>234</v>
      </c>
      <c r="CL122" s="8" t="s">
        <v>235</v>
      </c>
      <c r="CM122" s="1">
        <v>1590</v>
      </c>
    </row>
    <row r="123" spans="1:91" ht="51" x14ac:dyDescent="0.45">
      <c r="A123" s="1">
        <v>2022</v>
      </c>
      <c r="B123" s="1">
        <v>122</v>
      </c>
      <c r="C123" s="1" t="s">
        <v>91</v>
      </c>
      <c r="D123" s="1" t="str">
        <f>IF(Tabla2022[[#This Row],[FECHA DE TERMINACIÓN FINAL]]=0,"PENDIENTE FECHA",IF(Tabla2022[[#This Row],[FECHA DE TERMINACIÓN FINAL]]&lt;15,"PRÓXIMO A VENCER",IF(Tabla2022[[#This Row],[FECHA DE TERMINACIÓN FINAL]]&gt;30,"VIGENTE",IF(Tabla2022[[#This Row],[FECHA DE TERMINACIÓN FINAL]]&lt;0,"VENCIDO"))))</f>
        <v>VIGENTE</v>
      </c>
      <c r="E123" s="1">
        <v>69672</v>
      </c>
      <c r="F123" s="1" t="s">
        <v>1204</v>
      </c>
      <c r="G123" s="1" t="s">
        <v>1205</v>
      </c>
      <c r="H123" s="5" t="s">
        <v>1206</v>
      </c>
      <c r="I123" s="1" t="s">
        <v>123</v>
      </c>
      <c r="J123" s="1">
        <v>154</v>
      </c>
      <c r="K123" s="6">
        <v>44582</v>
      </c>
      <c r="L123" s="1">
        <v>270</v>
      </c>
      <c r="M123" s="7">
        <v>44593</v>
      </c>
      <c r="N123" s="8" t="s">
        <v>96</v>
      </c>
      <c r="O123" s="1" t="s">
        <v>97</v>
      </c>
      <c r="P123" s="1" t="s">
        <v>98</v>
      </c>
      <c r="Q123" s="1">
        <v>1</v>
      </c>
      <c r="R123" s="10" t="s">
        <v>1207</v>
      </c>
      <c r="S123" s="10" t="s">
        <v>1207</v>
      </c>
      <c r="T123" s="1" t="s">
        <v>101</v>
      </c>
      <c r="U123" s="1" t="s">
        <v>1208</v>
      </c>
      <c r="V123" s="1" t="s">
        <v>103</v>
      </c>
      <c r="W123" s="8" t="s">
        <v>104</v>
      </c>
      <c r="X123" s="8" t="s">
        <v>105</v>
      </c>
      <c r="Y123" s="1" t="s">
        <v>127</v>
      </c>
      <c r="Z123" s="1" t="s">
        <v>438</v>
      </c>
      <c r="AA123" s="1" t="s">
        <v>114</v>
      </c>
      <c r="AB123" s="1" t="s">
        <v>108</v>
      </c>
      <c r="AC123" s="1">
        <v>1000691517</v>
      </c>
      <c r="AD123" s="1">
        <v>0</v>
      </c>
      <c r="AE123" s="1" t="str">
        <f>IF(Tabla2022[[#This Row],[CONTRATISTA CONJUNTO]]="NO"," - ")</f>
        <v xml:space="preserve"> - </v>
      </c>
      <c r="AF123" s="1" t="str">
        <f>IF(Tabla2022[[#This Row],[CONTRATISTA CONJUNTO]]="NO"," - ")</f>
        <v xml:space="preserve"> - </v>
      </c>
      <c r="AG123" s="1" t="str">
        <f>IF(Tabla2022[[#This Row],[CONTRATISTA CONJUNTO]]="NO"," - ")</f>
        <v xml:space="preserve"> - </v>
      </c>
      <c r="AH123" s="6">
        <v>37033</v>
      </c>
      <c r="AI123" s="8" t="s">
        <v>1209</v>
      </c>
      <c r="AJ123" s="1">
        <v>3133318760</v>
      </c>
      <c r="AK123" s="1" t="s">
        <v>1210</v>
      </c>
      <c r="AL123" s="1" t="s">
        <v>161</v>
      </c>
      <c r="AM123" s="1">
        <v>79625519</v>
      </c>
      <c r="AN123" s="1">
        <v>0</v>
      </c>
      <c r="AO123" s="1"/>
      <c r="AP123" s="1"/>
      <c r="AQ123" s="1" t="s">
        <v>113</v>
      </c>
      <c r="AR123" s="1" t="s">
        <v>114</v>
      </c>
      <c r="AS123" s="6">
        <v>44588</v>
      </c>
      <c r="AT123" s="1" t="s">
        <v>115</v>
      </c>
      <c r="AU123" s="6">
        <v>44588</v>
      </c>
      <c r="AV123" s="6">
        <v>44588</v>
      </c>
      <c r="AW123" s="12">
        <v>29700000</v>
      </c>
      <c r="AX123" s="13">
        <v>44593</v>
      </c>
      <c r="AY123" s="6">
        <v>44926</v>
      </c>
      <c r="AZ123" s="14">
        <v>44926.999305555553</v>
      </c>
      <c r="BA123" s="1">
        <f>Tabla2022[[#This Row],[FECHA DE TERMINACIÓN INICIAL]]-Tabla2022[[#This Row],[FECHA ACTA DE INICIO]]</f>
        <v>333</v>
      </c>
      <c r="BB123" s="1">
        <f t="shared" si="1"/>
        <v>11</v>
      </c>
      <c r="BC123" s="12">
        <f>IF(Tabla2022[[#This Row],[PLAZO DE EJECUCIÓN MESES ]]&gt;0,Tabla2022[[#This Row],[VALOR INICIAL DEL CONTRATO]]/Tabla2022[[#This Row],[PLAZO DE EJECUCIÓN MESES ]]," 0 ")</f>
        <v>2700000</v>
      </c>
      <c r="BD123" s="1" t="s">
        <v>101</v>
      </c>
      <c r="BE123" s="12">
        <f>IF(Tabla2022[[#This Row],[ANTICIPOS]]="NO",0," - ")</f>
        <v>0</v>
      </c>
      <c r="BF123" s="1" t="s">
        <v>101</v>
      </c>
      <c r="BG123" s="1"/>
      <c r="BH123" s="1"/>
      <c r="BI123" s="1"/>
      <c r="BJ123" s="1"/>
      <c r="BK123" s="1"/>
      <c r="BL123" s="1"/>
      <c r="BM123" s="1"/>
      <c r="BN123" s="1"/>
      <c r="BO123" s="1"/>
      <c r="BP123" s="1"/>
      <c r="BQ123" s="1"/>
      <c r="BR123" s="1"/>
      <c r="BS123" s="1"/>
      <c r="BT123" s="1"/>
      <c r="BU123" s="1"/>
      <c r="BV123" s="1"/>
      <c r="BW123" s="1"/>
      <c r="BX123" s="1"/>
      <c r="BY123" s="1"/>
      <c r="BZ123" s="1">
        <f>Tabla2022[[#This Row],[DÍAS PRORROGA 1]]+Tabla2022[[#This Row],[DÍAS PRORROGA  2]]+Tabla2022[[#This Row],[DÍAS PRORROGA 3]]</f>
        <v>0</v>
      </c>
      <c r="CA123" s="12">
        <f>IF(Tabla2022[[#This Row],[ADICIÓN]]="NO",0,Tabla2022[[#This Row],[VALOR ADICIÓN 1]]+Tabla2022[[#This Row],[VALOR ADICIÓN 2]]+Tabla2022[[#This Row],[VALOR ADICIÓN 3]])</f>
        <v>0</v>
      </c>
      <c r="CB123" s="1"/>
      <c r="CC123" s="1"/>
      <c r="CD123" s="6">
        <f>IF(Tabla2022[[#This Row],[ADICIÓN]]="SI",Tabla2022[[#This Row],[PLAZO DE EJECUCIÓN DÍAS]]+Tabla2022[[#This Row],[DÍAS PRORROGA 1]]+Tabla2022[[#This Row],[DÍAS PRORROGA  2]]+Tabla2022[[#This Row],[DÍAS PRORROGA 3]],Tabla2022[[#This Row],[FECHA DE TERMINACIÓN INICIAL]])+Tabla2022[[#This Row],[TOTAL DÍAS SUSPENDIDOS]]</f>
        <v>44926</v>
      </c>
      <c r="CE123" s="12">
        <f>IF(Tabla2022[[#This Row],[ADICIÓN]]="SI",Tabla2022[[#This Row],[VALOR INICIAL DEL CONTRATO]]+Tabla2022[[#This Row],[VALOR ADICIONES ]],Tabla2022[[#This Row],[VALOR INICIAL DEL CONTRATO]])</f>
        <v>29700000</v>
      </c>
      <c r="CF123" s="8"/>
      <c r="CG123" s="8"/>
      <c r="CH123" s="5"/>
      <c r="CI123" s="5" t="s">
        <v>1211</v>
      </c>
      <c r="CJ123" s="1">
        <v>57</v>
      </c>
      <c r="CK123" s="8" t="s">
        <v>118</v>
      </c>
      <c r="CL123" s="8" t="s">
        <v>119</v>
      </c>
      <c r="CM123" s="1">
        <v>1696</v>
      </c>
    </row>
    <row r="124" spans="1:91" ht="63.75" x14ac:dyDescent="0.45">
      <c r="A124" s="1">
        <v>2022</v>
      </c>
      <c r="B124" s="1">
        <v>123</v>
      </c>
      <c r="C124" s="1" t="s">
        <v>91</v>
      </c>
      <c r="D124" s="1" t="str">
        <f>IF(Tabla2022[[#This Row],[FECHA DE TERMINACIÓN FINAL]]=0,"PENDIENTE FECHA",IF(Tabla2022[[#This Row],[FECHA DE TERMINACIÓN FINAL]]&lt;15,"PRÓXIMO A VENCER",IF(Tabla2022[[#This Row],[FECHA DE TERMINACIÓN FINAL]]&gt;30,"VIGENTE",IF(Tabla2022[[#This Row],[FECHA DE TERMINACIÓN FINAL]]&lt;0,"VENCIDO"))))</f>
        <v>VIGENTE</v>
      </c>
      <c r="E124" s="1">
        <v>68905</v>
      </c>
      <c r="F124" s="1" t="s">
        <v>1212</v>
      </c>
      <c r="G124" s="1" t="s">
        <v>1213</v>
      </c>
      <c r="H124" s="5" t="s">
        <v>1214</v>
      </c>
      <c r="I124" s="1" t="s">
        <v>1003</v>
      </c>
      <c r="J124" s="1">
        <v>71</v>
      </c>
      <c r="K124" s="6">
        <v>44573</v>
      </c>
      <c r="L124" s="1">
        <v>311</v>
      </c>
      <c r="M124" s="7">
        <v>44596</v>
      </c>
      <c r="N124" s="8" t="s">
        <v>1215</v>
      </c>
      <c r="O124" s="1" t="s">
        <v>97</v>
      </c>
      <c r="P124" s="1" t="s">
        <v>98</v>
      </c>
      <c r="Q124" s="1">
        <v>1</v>
      </c>
      <c r="R124" s="8" t="s">
        <v>1216</v>
      </c>
      <c r="S124" s="10" t="s">
        <v>1216</v>
      </c>
      <c r="T124" s="1" t="s">
        <v>101</v>
      </c>
      <c r="U124" s="1" t="s">
        <v>1217</v>
      </c>
      <c r="V124" s="1" t="s">
        <v>103</v>
      </c>
      <c r="W124" s="8" t="s">
        <v>104</v>
      </c>
      <c r="X124" s="8" t="s">
        <v>105</v>
      </c>
      <c r="Y124" s="1" t="s">
        <v>127</v>
      </c>
      <c r="Z124" s="1" t="s">
        <v>180</v>
      </c>
      <c r="AA124" s="1" t="s">
        <v>101</v>
      </c>
      <c r="AB124" s="1" t="s">
        <v>108</v>
      </c>
      <c r="AC124" s="1">
        <v>1073170778</v>
      </c>
      <c r="AD124" s="1">
        <v>6</v>
      </c>
      <c r="AE124" s="1" t="str">
        <f>IF(Tabla2022[[#This Row],[CONTRATISTA CONJUNTO]]="NO"," - ")</f>
        <v xml:space="preserve"> - </v>
      </c>
      <c r="AF124" s="1" t="str">
        <f>IF(Tabla2022[[#This Row],[CONTRATISTA CONJUNTO]]="NO"," - ")</f>
        <v xml:space="preserve"> - </v>
      </c>
      <c r="AG124" s="1" t="str">
        <f>IF(Tabla2022[[#This Row],[CONTRATISTA CONJUNTO]]="NO"," - ")</f>
        <v xml:space="preserve"> - </v>
      </c>
      <c r="AH124" s="6">
        <v>35175</v>
      </c>
      <c r="AI124" s="8" t="s">
        <v>1218</v>
      </c>
      <c r="AJ124" s="1">
        <v>3202047241</v>
      </c>
      <c r="AK124" s="1" t="s">
        <v>1219</v>
      </c>
      <c r="AL124" s="1" t="s">
        <v>427</v>
      </c>
      <c r="AM124" s="1">
        <v>80727859</v>
      </c>
      <c r="AN124" s="1">
        <v>1</v>
      </c>
      <c r="AO124" s="1"/>
      <c r="AP124" s="1"/>
      <c r="AQ124" s="1" t="s">
        <v>113</v>
      </c>
      <c r="AR124" s="1" t="s">
        <v>114</v>
      </c>
      <c r="AS124" s="6">
        <v>44581</v>
      </c>
      <c r="AT124" s="1" t="s">
        <v>344</v>
      </c>
      <c r="AU124" s="6">
        <v>44588</v>
      </c>
      <c r="AV124" s="6">
        <v>44588</v>
      </c>
      <c r="AW124" s="12">
        <v>62700000</v>
      </c>
      <c r="AX124" s="13">
        <v>44596</v>
      </c>
      <c r="AY124" s="6">
        <v>44929</v>
      </c>
      <c r="AZ124" s="14">
        <v>44929.499305555553</v>
      </c>
      <c r="BA124" s="1">
        <f>Tabla2022[[#This Row],[FECHA DE TERMINACIÓN INICIAL]]-Tabla2022[[#This Row],[FECHA ACTA DE INICIO]]</f>
        <v>333</v>
      </c>
      <c r="BB124" s="1">
        <f t="shared" si="1"/>
        <v>11</v>
      </c>
      <c r="BC124" s="12">
        <f>IF(Tabla2022[[#This Row],[PLAZO DE EJECUCIÓN MESES ]]&gt;0,Tabla2022[[#This Row],[VALOR INICIAL DEL CONTRATO]]/Tabla2022[[#This Row],[PLAZO DE EJECUCIÓN MESES ]]," 0 ")</f>
        <v>5700000</v>
      </c>
      <c r="BD124" s="1" t="s">
        <v>101</v>
      </c>
      <c r="BE124" s="12">
        <f>IF(Tabla2022[[#This Row],[ANTICIPOS]]="NO",0," - ")</f>
        <v>0</v>
      </c>
      <c r="BF124" s="1" t="s">
        <v>101</v>
      </c>
      <c r="BG124" s="1"/>
      <c r="BH124" s="1"/>
      <c r="BI124" s="1"/>
      <c r="BJ124" s="1"/>
      <c r="BK124" s="1"/>
      <c r="BL124" s="1"/>
      <c r="BM124" s="1"/>
      <c r="BN124" s="1"/>
      <c r="BO124" s="1"/>
      <c r="BP124" s="1"/>
      <c r="BQ124" s="1"/>
      <c r="BR124" s="1"/>
      <c r="BS124" s="1"/>
      <c r="BT124" s="1"/>
      <c r="BU124" s="1"/>
      <c r="BV124" s="1"/>
      <c r="BW124" s="1"/>
      <c r="BX124" s="1"/>
      <c r="BY124" s="1"/>
      <c r="BZ124" s="1">
        <f>Tabla2022[[#This Row],[DÍAS PRORROGA 1]]+Tabla2022[[#This Row],[DÍAS PRORROGA  2]]+Tabla2022[[#This Row],[DÍAS PRORROGA 3]]</f>
        <v>0</v>
      </c>
      <c r="CA124" s="12">
        <f>IF(Tabla2022[[#This Row],[ADICIÓN]]="NO",0,Tabla2022[[#This Row],[VALOR ADICIÓN 1]]+Tabla2022[[#This Row],[VALOR ADICIÓN 2]]+Tabla2022[[#This Row],[VALOR ADICIÓN 3]])</f>
        <v>0</v>
      </c>
      <c r="CB124" s="1"/>
      <c r="CC124" s="1"/>
      <c r="CD124" s="6">
        <f>IF(Tabla2022[[#This Row],[ADICIÓN]]="SI",Tabla2022[[#This Row],[PLAZO DE EJECUCIÓN DÍAS]]+Tabla2022[[#This Row],[DÍAS PRORROGA 1]]+Tabla2022[[#This Row],[DÍAS PRORROGA  2]]+Tabla2022[[#This Row],[DÍAS PRORROGA 3]],Tabla2022[[#This Row],[FECHA DE TERMINACIÓN INICIAL]])+Tabla2022[[#This Row],[TOTAL DÍAS SUSPENDIDOS]]</f>
        <v>44929</v>
      </c>
      <c r="CE124" s="12">
        <f>IF(Tabla2022[[#This Row],[ADICIÓN]]="SI",Tabla2022[[#This Row],[VALOR INICIAL DEL CONTRATO]]+Tabla2022[[#This Row],[VALOR ADICIONES ]],Tabla2022[[#This Row],[VALOR INICIAL DEL CONTRATO]])</f>
        <v>62700000</v>
      </c>
      <c r="CF124" s="8"/>
      <c r="CG124" s="8"/>
      <c r="CH124" s="5"/>
      <c r="CI124" s="5" t="s">
        <v>1220</v>
      </c>
      <c r="CJ124" s="1">
        <v>39</v>
      </c>
      <c r="CK124" s="8" t="s">
        <v>431</v>
      </c>
      <c r="CL124" s="8" t="s">
        <v>432</v>
      </c>
      <c r="CM124" s="1">
        <v>1672</v>
      </c>
    </row>
    <row r="125" spans="1:91" ht="51" x14ac:dyDescent="0.45">
      <c r="A125" s="1">
        <v>2022</v>
      </c>
      <c r="B125" s="1">
        <v>124</v>
      </c>
      <c r="C125" s="1" t="s">
        <v>186</v>
      </c>
      <c r="D125" s="1" t="s">
        <v>186</v>
      </c>
      <c r="E125" s="1">
        <v>71133</v>
      </c>
      <c r="F125" s="1" t="s">
        <v>1221</v>
      </c>
      <c r="G125" s="1" t="s">
        <v>1222</v>
      </c>
      <c r="H125" s="5" t="s">
        <v>1223</v>
      </c>
      <c r="I125" s="1" t="s">
        <v>176</v>
      </c>
      <c r="J125" s="1">
        <v>226</v>
      </c>
      <c r="K125" s="6">
        <v>44588</v>
      </c>
      <c r="L125" s="1">
        <v>198</v>
      </c>
      <c r="M125" s="7">
        <v>44588</v>
      </c>
      <c r="N125" s="8" t="s">
        <v>96</v>
      </c>
      <c r="O125" s="1" t="s">
        <v>97</v>
      </c>
      <c r="P125" s="1" t="s">
        <v>98</v>
      </c>
      <c r="Q125" s="1">
        <v>1</v>
      </c>
      <c r="R125" s="1" t="s">
        <v>278</v>
      </c>
      <c r="S125" s="10" t="s">
        <v>1224</v>
      </c>
      <c r="T125" s="1" t="s">
        <v>101</v>
      </c>
      <c r="U125" s="1" t="s">
        <v>1225</v>
      </c>
      <c r="V125" s="1" t="s">
        <v>103</v>
      </c>
      <c r="W125" s="8" t="s">
        <v>104</v>
      </c>
      <c r="X125" s="8" t="s">
        <v>105</v>
      </c>
      <c r="Y125" s="1" t="s">
        <v>127</v>
      </c>
      <c r="Z125" s="1" t="s">
        <v>450</v>
      </c>
      <c r="AA125" s="1" t="s">
        <v>101</v>
      </c>
      <c r="AB125" s="1" t="s">
        <v>108</v>
      </c>
      <c r="AC125" s="1" t="s">
        <v>1226</v>
      </c>
      <c r="AD125" s="1" t="s">
        <v>1227</v>
      </c>
      <c r="AE125" s="1" t="str">
        <f>IF(Tabla2022[[#This Row],[CONTRATISTA CONJUNTO]]="NO"," - ")</f>
        <v xml:space="preserve"> - </v>
      </c>
      <c r="AF125" s="1" t="str">
        <f>IF(Tabla2022[[#This Row],[CONTRATISTA CONJUNTO]]="NO"," - ")</f>
        <v xml:space="preserve"> - </v>
      </c>
      <c r="AG125" s="1" t="str">
        <f>IF(Tabla2022[[#This Row],[CONTRATISTA CONJUNTO]]="NO"," - ")</f>
        <v xml:space="preserve"> - </v>
      </c>
      <c r="AH125" s="6" t="s">
        <v>1228</v>
      </c>
      <c r="AI125" s="8" t="s">
        <v>1229</v>
      </c>
      <c r="AJ125" s="1" t="s">
        <v>1230</v>
      </c>
      <c r="AK125" s="1" t="s">
        <v>1231</v>
      </c>
      <c r="AL125" s="1" t="s">
        <v>547</v>
      </c>
      <c r="AM125" s="1">
        <v>63526944</v>
      </c>
      <c r="AN125" s="1">
        <v>5</v>
      </c>
      <c r="AO125" s="1"/>
      <c r="AP125" s="1"/>
      <c r="AQ125" s="1" t="s">
        <v>113</v>
      </c>
      <c r="AR125" s="1" t="s">
        <v>114</v>
      </c>
      <c r="AS125" s="6">
        <v>44591</v>
      </c>
      <c r="AT125" s="1" t="s">
        <v>344</v>
      </c>
      <c r="AU125" s="6">
        <v>44588</v>
      </c>
      <c r="AV125" s="6">
        <v>44588</v>
      </c>
      <c r="AW125" s="12">
        <v>30000000</v>
      </c>
      <c r="AX125" s="13">
        <v>44588</v>
      </c>
      <c r="AY125" s="6">
        <v>44768</v>
      </c>
      <c r="AZ125" s="14">
        <v>44768.999305555553</v>
      </c>
      <c r="BA125" s="1">
        <f>Tabla2022[[#This Row],[FECHA DE TERMINACIÓN INICIAL]]-Tabla2022[[#This Row],[FECHA ACTA DE INICIO]]</f>
        <v>180</v>
      </c>
      <c r="BB125" s="1">
        <f t="shared" si="1"/>
        <v>6</v>
      </c>
      <c r="BC125" s="12">
        <f>IF(Tabla2022[[#This Row],[PLAZO DE EJECUCIÓN MESES ]]&gt;0,Tabla2022[[#This Row],[VALOR INICIAL DEL CONTRATO]]/Tabla2022[[#This Row],[PLAZO DE EJECUCIÓN MESES ]]," 0 ")</f>
        <v>5000000</v>
      </c>
      <c r="BD125" s="1" t="s">
        <v>101</v>
      </c>
      <c r="BE125" s="12">
        <f>IF(Tabla2022[[#This Row],[ANTICIPOS]]="NO",0," - ")</f>
        <v>0</v>
      </c>
      <c r="BF125" s="1" t="s">
        <v>101</v>
      </c>
      <c r="BG125" s="1"/>
      <c r="BH125" s="1"/>
      <c r="BI125" s="1"/>
      <c r="BJ125" s="1"/>
      <c r="BK125" s="1"/>
      <c r="BL125" s="1"/>
      <c r="BM125" s="1"/>
      <c r="BN125" s="1"/>
      <c r="BO125" s="1"/>
      <c r="BP125" s="1"/>
      <c r="BQ125" s="1"/>
      <c r="BR125" s="1"/>
      <c r="BS125" s="1"/>
      <c r="BT125" s="1"/>
      <c r="BU125" s="1"/>
      <c r="BV125" s="1"/>
      <c r="BW125" s="1"/>
      <c r="BX125" s="1"/>
      <c r="BY125" s="1"/>
      <c r="BZ125" s="1">
        <f>Tabla2022[[#This Row],[DÍAS PRORROGA 1]]+Tabla2022[[#This Row],[DÍAS PRORROGA  2]]+Tabla2022[[#This Row],[DÍAS PRORROGA 3]]</f>
        <v>0</v>
      </c>
      <c r="CA125" s="12">
        <f>IF(Tabla2022[[#This Row],[ADICIÓN]]="NO",0,Tabla2022[[#This Row],[VALOR ADICIÓN 1]]+Tabla2022[[#This Row],[VALOR ADICIÓN 2]]+Tabla2022[[#This Row],[VALOR ADICIÓN 3]])</f>
        <v>0</v>
      </c>
      <c r="CB125" s="1"/>
      <c r="CC125" s="1"/>
      <c r="CD125" s="6">
        <f>IF(Tabla2022[[#This Row],[ADICIÓN]]="SI",Tabla2022[[#This Row],[PLAZO DE EJECUCIÓN DÍAS]]+Tabla2022[[#This Row],[DÍAS PRORROGA 1]]+Tabla2022[[#This Row],[DÍAS PRORROGA  2]]+Tabla2022[[#This Row],[DÍAS PRORROGA 3]],Tabla2022[[#This Row],[FECHA DE TERMINACIÓN INICIAL]])+Tabla2022[[#This Row],[TOTAL DÍAS SUSPENDIDOS]]</f>
        <v>44768</v>
      </c>
      <c r="CE125" s="12">
        <f>IF(Tabla2022[[#This Row],[ADICIÓN]]="SI",Tabla2022[[#This Row],[VALOR INICIAL DEL CONTRATO]]+Tabla2022[[#This Row],[VALOR ADICIONES ]],Tabla2022[[#This Row],[VALOR INICIAL DEL CONTRATO]])</f>
        <v>30000000</v>
      </c>
      <c r="CF125" s="8"/>
      <c r="CG125" s="8"/>
      <c r="CH125" s="5"/>
      <c r="CI125" s="5" t="s">
        <v>1232</v>
      </c>
      <c r="CJ125" s="1">
        <v>57</v>
      </c>
      <c r="CK125" s="8" t="s">
        <v>118</v>
      </c>
      <c r="CL125" s="8" t="s">
        <v>119</v>
      </c>
      <c r="CM125" s="1">
        <v>1696</v>
      </c>
    </row>
    <row r="126" spans="1:91" ht="51" x14ac:dyDescent="0.45">
      <c r="A126" s="1">
        <v>2022</v>
      </c>
      <c r="B126" s="1">
        <v>125</v>
      </c>
      <c r="C126" s="1" t="s">
        <v>91</v>
      </c>
      <c r="D126" s="1" t="str">
        <f>IF(Tabla2022[[#This Row],[FECHA DE TERMINACIÓN FINAL]]=0,"PENDIENTE FECHA",IF(Tabla2022[[#This Row],[FECHA DE TERMINACIÓN FINAL]]&lt;15,"PRÓXIMO A VENCER",IF(Tabla2022[[#This Row],[FECHA DE TERMINACIÓN FINAL]]&gt;30,"VIGENTE",IF(Tabla2022[[#This Row],[FECHA DE TERMINACIÓN FINAL]]&lt;0,"VENCIDO"))))</f>
        <v>VIGENTE</v>
      </c>
      <c r="E126" s="1">
        <v>70076</v>
      </c>
      <c r="F126" s="1" t="s">
        <v>1233</v>
      </c>
      <c r="G126" s="1" t="s">
        <v>1234</v>
      </c>
      <c r="H126" s="5" t="s">
        <v>1235</v>
      </c>
      <c r="I126" s="1" t="s">
        <v>1003</v>
      </c>
      <c r="J126" s="1">
        <v>1</v>
      </c>
      <c r="K126" s="6">
        <v>44572</v>
      </c>
      <c r="L126" s="1">
        <v>312</v>
      </c>
      <c r="M126" s="7">
        <v>44596</v>
      </c>
      <c r="N126" s="8" t="s">
        <v>316</v>
      </c>
      <c r="O126" s="1" t="s">
        <v>97</v>
      </c>
      <c r="P126" s="1" t="s">
        <v>98</v>
      </c>
      <c r="Q126" s="1">
        <v>1</v>
      </c>
      <c r="R126" s="10" t="s">
        <v>318</v>
      </c>
      <c r="S126" s="10" t="s">
        <v>318</v>
      </c>
      <c r="T126" s="1" t="s">
        <v>101</v>
      </c>
      <c r="U126" s="1" t="s">
        <v>1236</v>
      </c>
      <c r="V126" s="1" t="s">
        <v>103</v>
      </c>
      <c r="W126" s="8" t="s">
        <v>104</v>
      </c>
      <c r="X126" s="8" t="s">
        <v>105</v>
      </c>
      <c r="Y126" s="1" t="s">
        <v>127</v>
      </c>
      <c r="Z126" s="1" t="s">
        <v>320</v>
      </c>
      <c r="AA126" s="1" t="s">
        <v>101</v>
      </c>
      <c r="AB126" s="1" t="s">
        <v>108</v>
      </c>
      <c r="AC126" s="1">
        <v>1018439664</v>
      </c>
      <c r="AD126" s="1">
        <v>2</v>
      </c>
      <c r="AE126" s="1" t="str">
        <f>IF(Tabla2022[[#This Row],[CONTRATISTA CONJUNTO]]="NO"," - ")</f>
        <v xml:space="preserve"> - </v>
      </c>
      <c r="AF126" s="1" t="str">
        <f>IF(Tabla2022[[#This Row],[CONTRATISTA CONJUNTO]]="NO"," - ")</f>
        <v xml:space="preserve"> - </v>
      </c>
      <c r="AG126" s="1" t="str">
        <f>IF(Tabla2022[[#This Row],[CONTRATISTA CONJUNTO]]="NO"," - ")</f>
        <v xml:space="preserve"> - </v>
      </c>
      <c r="AH126" s="6">
        <v>33180</v>
      </c>
      <c r="AI126" s="8" t="s">
        <v>1237</v>
      </c>
      <c r="AJ126" s="1">
        <v>3015233290</v>
      </c>
      <c r="AK126" s="1" t="s">
        <v>1238</v>
      </c>
      <c r="AL126" s="1" t="s">
        <v>1239</v>
      </c>
      <c r="AM126" s="1">
        <v>1016004490</v>
      </c>
      <c r="AN126" s="1">
        <v>3</v>
      </c>
      <c r="AO126" s="1"/>
      <c r="AP126" s="1"/>
      <c r="AQ126" s="1" t="s">
        <v>113</v>
      </c>
      <c r="AR126" s="1" t="s">
        <v>114</v>
      </c>
      <c r="AS126" s="6">
        <v>44582</v>
      </c>
      <c r="AT126" s="1" t="s">
        <v>344</v>
      </c>
      <c r="AU126" s="6">
        <v>44588</v>
      </c>
      <c r="AV126" s="6">
        <v>44589</v>
      </c>
      <c r="AW126" s="12">
        <v>51700000</v>
      </c>
      <c r="AX126" s="13">
        <v>44596</v>
      </c>
      <c r="AY126" s="6">
        <v>44929</v>
      </c>
      <c r="AZ126" s="14">
        <v>44929.499305555553</v>
      </c>
      <c r="BA126" s="1">
        <f>Tabla2022[[#This Row],[FECHA DE TERMINACIÓN INICIAL]]-Tabla2022[[#This Row],[FECHA ACTA DE INICIO]]</f>
        <v>333</v>
      </c>
      <c r="BB126" s="1">
        <f t="shared" si="1"/>
        <v>11</v>
      </c>
      <c r="BC126" s="12">
        <f>IF(Tabla2022[[#This Row],[PLAZO DE EJECUCIÓN MESES ]]&gt;0,Tabla2022[[#This Row],[VALOR INICIAL DEL CONTRATO]]/Tabla2022[[#This Row],[PLAZO DE EJECUCIÓN MESES ]]," 0 ")</f>
        <v>4700000</v>
      </c>
      <c r="BD126" s="1" t="s">
        <v>101</v>
      </c>
      <c r="BE126" s="12">
        <f>IF(Tabla2022[[#This Row],[ANTICIPOS]]="NO",0," - ")</f>
        <v>0</v>
      </c>
      <c r="BF126" s="1" t="s">
        <v>101</v>
      </c>
      <c r="BG126" s="1"/>
      <c r="BH126" s="1"/>
      <c r="BI126" s="1"/>
      <c r="BJ126" s="1"/>
      <c r="BK126" s="1"/>
      <c r="BL126" s="1"/>
      <c r="BM126" s="1"/>
      <c r="BN126" s="1"/>
      <c r="BO126" s="1"/>
      <c r="BP126" s="1"/>
      <c r="BQ126" s="1"/>
      <c r="BR126" s="1"/>
      <c r="BS126" s="1"/>
      <c r="BT126" s="1"/>
      <c r="BU126" s="1"/>
      <c r="BV126" s="1"/>
      <c r="BW126" s="1"/>
      <c r="BX126" s="1"/>
      <c r="BY126" s="1"/>
      <c r="BZ126" s="1">
        <f>Tabla2022[[#This Row],[DÍAS PRORROGA 1]]+Tabla2022[[#This Row],[DÍAS PRORROGA  2]]+Tabla2022[[#This Row],[DÍAS PRORROGA 3]]</f>
        <v>0</v>
      </c>
      <c r="CA126" s="12">
        <f>IF(Tabla2022[[#This Row],[ADICIÓN]]="NO",0,Tabla2022[[#This Row],[VALOR ADICIÓN 1]]+Tabla2022[[#This Row],[VALOR ADICIÓN 2]]+Tabla2022[[#This Row],[VALOR ADICIÓN 3]])</f>
        <v>0</v>
      </c>
      <c r="CB126" s="1"/>
      <c r="CC126" s="1"/>
      <c r="CD126" s="6">
        <f>IF(Tabla2022[[#This Row],[ADICIÓN]]="SI",Tabla2022[[#This Row],[PLAZO DE EJECUCIÓN DÍAS]]+Tabla2022[[#This Row],[DÍAS PRORROGA 1]]+Tabla2022[[#This Row],[DÍAS PRORROGA  2]]+Tabla2022[[#This Row],[DÍAS PRORROGA 3]],Tabla2022[[#This Row],[FECHA DE TERMINACIÓN INICIAL]])+Tabla2022[[#This Row],[TOTAL DÍAS SUSPENDIDOS]]</f>
        <v>44929</v>
      </c>
      <c r="CE126" s="12">
        <f>IF(Tabla2022[[#This Row],[ADICIÓN]]="SI",Tabla2022[[#This Row],[VALOR INICIAL DEL CONTRATO]]+Tabla2022[[#This Row],[VALOR ADICIONES ]],Tabla2022[[#This Row],[VALOR INICIAL DEL CONTRATO]])</f>
        <v>51700000</v>
      </c>
      <c r="CF126" s="8"/>
      <c r="CG126" s="8"/>
      <c r="CH126" s="5"/>
      <c r="CI126" s="5" t="s">
        <v>1240</v>
      </c>
      <c r="CJ126" s="1">
        <v>34</v>
      </c>
      <c r="CK126" s="8" t="s">
        <v>325</v>
      </c>
      <c r="CL126" s="8" t="s">
        <v>326</v>
      </c>
      <c r="CM126" s="1">
        <v>1666</v>
      </c>
    </row>
    <row r="127" spans="1:91" ht="51" x14ac:dyDescent="0.45">
      <c r="A127" s="1">
        <v>2022</v>
      </c>
      <c r="B127" s="1">
        <v>126</v>
      </c>
      <c r="C127" s="1" t="s">
        <v>91</v>
      </c>
      <c r="D127" s="1" t="str">
        <f>IF(Tabla2022[[#This Row],[FECHA DE TERMINACIÓN FINAL]]=0,"PENDIENTE FECHA",IF(Tabla2022[[#This Row],[FECHA DE TERMINACIÓN FINAL]]&lt;15,"PRÓXIMO A VENCER",IF(Tabla2022[[#This Row],[FECHA DE TERMINACIÓN FINAL]]&gt;30,"VIGENTE",IF(Tabla2022[[#This Row],[FECHA DE TERMINACIÓN FINAL]]&lt;0,"VENCIDO"))))</f>
        <v>VIGENTE</v>
      </c>
      <c r="E127" s="1">
        <v>68893</v>
      </c>
      <c r="F127" s="1" t="s">
        <v>1241</v>
      </c>
      <c r="G127" s="1" t="s">
        <v>1242</v>
      </c>
      <c r="H127" s="5" t="s">
        <v>1243</v>
      </c>
      <c r="I127" s="1" t="s">
        <v>1071</v>
      </c>
      <c r="J127" s="1">
        <v>114</v>
      </c>
      <c r="K127" s="6">
        <v>44580</v>
      </c>
      <c r="L127" s="1">
        <v>313</v>
      </c>
      <c r="M127" s="7">
        <v>44596</v>
      </c>
      <c r="N127" s="8" t="s">
        <v>1244</v>
      </c>
      <c r="O127" s="1" t="s">
        <v>97</v>
      </c>
      <c r="P127" s="1" t="s">
        <v>98</v>
      </c>
      <c r="Q127" s="1">
        <v>1</v>
      </c>
      <c r="R127" s="10" t="s">
        <v>1128</v>
      </c>
      <c r="S127" s="10" t="s">
        <v>1128</v>
      </c>
      <c r="T127" s="1" t="s">
        <v>101</v>
      </c>
      <c r="U127" s="1" t="s">
        <v>1245</v>
      </c>
      <c r="V127" s="1" t="s">
        <v>103</v>
      </c>
      <c r="W127" s="8" t="s">
        <v>104</v>
      </c>
      <c r="X127" s="8" t="s">
        <v>105</v>
      </c>
      <c r="Y127" s="1" t="s">
        <v>106</v>
      </c>
      <c r="Z127" s="1" t="s">
        <v>180</v>
      </c>
      <c r="AA127" s="1" t="s">
        <v>101</v>
      </c>
      <c r="AB127" s="1" t="s">
        <v>108</v>
      </c>
      <c r="AC127" s="1">
        <v>79705458</v>
      </c>
      <c r="AD127" s="1">
        <v>3</v>
      </c>
      <c r="AE127" s="1" t="str">
        <f>IF(Tabla2022[[#This Row],[CONTRATISTA CONJUNTO]]="NO"," - ")</f>
        <v xml:space="preserve"> - </v>
      </c>
      <c r="AF127" s="1" t="str">
        <f>IF(Tabla2022[[#This Row],[CONTRATISTA CONJUNTO]]="NO"," - ")</f>
        <v xml:space="preserve"> - </v>
      </c>
      <c r="AG127" s="1" t="str">
        <f>IF(Tabla2022[[#This Row],[CONTRATISTA CONJUNTO]]="NO"," - ")</f>
        <v xml:space="preserve"> - </v>
      </c>
      <c r="AH127" s="6">
        <v>27791</v>
      </c>
      <c r="AI127" s="8" t="s">
        <v>1246</v>
      </c>
      <c r="AJ127" s="1">
        <v>3114965355</v>
      </c>
      <c r="AK127" s="1" t="s">
        <v>1247</v>
      </c>
      <c r="AL127" s="1" t="s">
        <v>427</v>
      </c>
      <c r="AM127" s="1">
        <v>80727859</v>
      </c>
      <c r="AN127" s="1">
        <v>1</v>
      </c>
      <c r="AO127" s="1"/>
      <c r="AP127" s="1"/>
      <c r="AQ127" s="1" t="s">
        <v>113</v>
      </c>
      <c r="AR127" s="1" t="s">
        <v>114</v>
      </c>
      <c r="AS127" s="6">
        <v>44588</v>
      </c>
      <c r="AT127" s="1" t="s">
        <v>115</v>
      </c>
      <c r="AU127" s="6">
        <v>44588</v>
      </c>
      <c r="AV127" s="6">
        <v>44588</v>
      </c>
      <c r="AW127" s="12">
        <v>60500000</v>
      </c>
      <c r="AX127" s="13">
        <v>44596</v>
      </c>
      <c r="AY127" s="6">
        <v>44929</v>
      </c>
      <c r="AZ127" s="14">
        <v>44929.5</v>
      </c>
      <c r="BA127" s="1">
        <f>Tabla2022[[#This Row],[FECHA DE TERMINACIÓN INICIAL]]-Tabla2022[[#This Row],[FECHA ACTA DE INICIO]]</f>
        <v>333</v>
      </c>
      <c r="BB127" s="1">
        <f t="shared" si="1"/>
        <v>11</v>
      </c>
      <c r="BC127" s="12">
        <f>IF(Tabla2022[[#This Row],[PLAZO DE EJECUCIÓN MESES ]]&gt;0,Tabla2022[[#This Row],[VALOR INICIAL DEL CONTRATO]]/Tabla2022[[#This Row],[PLAZO DE EJECUCIÓN MESES ]]," 0 ")</f>
        <v>5500000</v>
      </c>
      <c r="BD127" s="1" t="s">
        <v>101</v>
      </c>
      <c r="BE127" s="12">
        <f>IF(Tabla2022[[#This Row],[ANTICIPOS]]="NO",0," - ")</f>
        <v>0</v>
      </c>
      <c r="BF127" s="1" t="s">
        <v>101</v>
      </c>
      <c r="BG127" s="1"/>
      <c r="BH127" s="1"/>
      <c r="BI127" s="1"/>
      <c r="BJ127" s="1"/>
      <c r="BK127" s="1"/>
      <c r="BL127" s="1"/>
      <c r="BM127" s="1"/>
      <c r="BN127" s="1"/>
      <c r="BO127" s="1"/>
      <c r="BP127" s="1"/>
      <c r="BQ127" s="1"/>
      <c r="BR127" s="1"/>
      <c r="BS127" s="1"/>
      <c r="BT127" s="1"/>
      <c r="BU127" s="1"/>
      <c r="BV127" s="1"/>
      <c r="BW127" s="1"/>
      <c r="BX127" s="1"/>
      <c r="BY127" s="1"/>
      <c r="BZ127" s="1">
        <f>Tabla2022[[#This Row],[DÍAS PRORROGA 1]]+Tabla2022[[#This Row],[DÍAS PRORROGA  2]]+Tabla2022[[#This Row],[DÍAS PRORROGA 3]]</f>
        <v>0</v>
      </c>
      <c r="CA127" s="12">
        <f>IF(Tabla2022[[#This Row],[ADICIÓN]]="NO",0,Tabla2022[[#This Row],[VALOR ADICIÓN 1]]+Tabla2022[[#This Row],[VALOR ADICIÓN 2]]+Tabla2022[[#This Row],[VALOR ADICIÓN 3]])</f>
        <v>0</v>
      </c>
      <c r="CB127" s="1"/>
      <c r="CC127" s="1"/>
      <c r="CD127" s="6">
        <f>IF(Tabla2022[[#This Row],[ADICIÓN]]="SI",Tabla2022[[#This Row],[PLAZO DE EJECUCIÓN DÍAS]]+Tabla2022[[#This Row],[DÍAS PRORROGA 1]]+Tabla2022[[#This Row],[DÍAS PRORROGA  2]]+Tabla2022[[#This Row],[DÍAS PRORROGA 3]],Tabla2022[[#This Row],[FECHA DE TERMINACIÓN INICIAL]])+Tabla2022[[#This Row],[TOTAL DÍAS SUSPENDIDOS]]</f>
        <v>44929</v>
      </c>
      <c r="CE127" s="12">
        <f>IF(Tabla2022[[#This Row],[ADICIÓN]]="SI",Tabla2022[[#This Row],[VALOR INICIAL DEL CONTRATO]]+Tabla2022[[#This Row],[VALOR ADICIONES ]],Tabla2022[[#This Row],[VALOR INICIAL DEL CONTRATO]])</f>
        <v>60500000</v>
      </c>
      <c r="CF127" s="8"/>
      <c r="CG127" s="8"/>
      <c r="CH127" s="5"/>
      <c r="CI127" s="5" t="s">
        <v>1248</v>
      </c>
      <c r="CJ127" s="1">
        <v>39</v>
      </c>
      <c r="CK127" s="21" t="s">
        <v>431</v>
      </c>
      <c r="CL127" s="21" t="s">
        <v>936</v>
      </c>
      <c r="CM127" s="1">
        <v>1672</v>
      </c>
    </row>
    <row r="128" spans="1:91" ht="51" x14ac:dyDescent="0.45">
      <c r="A128" s="1">
        <v>2022</v>
      </c>
      <c r="B128" s="1">
        <v>127</v>
      </c>
      <c r="C128" s="1" t="s">
        <v>91</v>
      </c>
      <c r="D128" s="1" t="str">
        <f>IF(Tabla2022[[#This Row],[FECHA DE TERMINACIÓN FINAL]]=0,"PENDIENTE FECHA",IF(Tabla2022[[#This Row],[FECHA DE TERMINACIÓN FINAL]]&lt;15,"PRÓXIMO A VENCER",IF(Tabla2022[[#This Row],[FECHA DE TERMINACIÓN FINAL]]&gt;30,"VIGENTE",IF(Tabla2022[[#This Row],[FECHA DE TERMINACIÓN FINAL]]&lt;0,"VENCIDO"))))</f>
        <v>VIGENTE</v>
      </c>
      <c r="E128" s="1">
        <v>69063</v>
      </c>
      <c r="F128" s="1" t="s">
        <v>1249</v>
      </c>
      <c r="G128" s="1" t="s">
        <v>1250</v>
      </c>
      <c r="H128" s="5" t="s">
        <v>1251</v>
      </c>
      <c r="I128" s="1" t="s">
        <v>123</v>
      </c>
      <c r="J128" s="1">
        <v>57</v>
      </c>
      <c r="K128" s="6">
        <v>44573</v>
      </c>
      <c r="L128" s="1">
        <v>272</v>
      </c>
      <c r="M128" s="7">
        <v>44594</v>
      </c>
      <c r="N128" s="8" t="s">
        <v>96</v>
      </c>
      <c r="O128" s="1" t="s">
        <v>97</v>
      </c>
      <c r="P128" s="1" t="s">
        <v>98</v>
      </c>
      <c r="Q128" s="1">
        <v>1</v>
      </c>
      <c r="R128" s="10" t="s">
        <v>1252</v>
      </c>
      <c r="S128" s="10" t="s">
        <v>1252</v>
      </c>
      <c r="T128" s="1" t="s">
        <v>101</v>
      </c>
      <c r="U128" s="1" t="s">
        <v>1253</v>
      </c>
      <c r="V128" s="1" t="s">
        <v>103</v>
      </c>
      <c r="W128" s="8" t="s">
        <v>104</v>
      </c>
      <c r="X128" s="8" t="s">
        <v>105</v>
      </c>
      <c r="Y128" s="1" t="s">
        <v>127</v>
      </c>
      <c r="Z128" s="1" t="s">
        <v>1254</v>
      </c>
      <c r="AA128" s="1" t="s">
        <v>101</v>
      </c>
      <c r="AB128" s="1" t="s">
        <v>108</v>
      </c>
      <c r="AC128" s="1">
        <v>1014306050</v>
      </c>
      <c r="AD128" s="1">
        <v>5</v>
      </c>
      <c r="AE128" s="1" t="str">
        <f>IF(Tabla2022[[#This Row],[CONTRATISTA CONJUNTO]]="NO"," - ")</f>
        <v xml:space="preserve"> - </v>
      </c>
      <c r="AF128" s="1" t="str">
        <f>IF(Tabla2022[[#This Row],[CONTRATISTA CONJUNTO]]="NO"," - ")</f>
        <v xml:space="preserve"> - </v>
      </c>
      <c r="AG128" s="1" t="str">
        <f>IF(Tabla2022[[#This Row],[CONTRATISTA CONJUNTO]]="NO"," - ")</f>
        <v xml:space="preserve"> - </v>
      </c>
      <c r="AH128" s="6">
        <v>36320</v>
      </c>
      <c r="AI128" s="8" t="s">
        <v>1255</v>
      </c>
      <c r="AJ128" s="1">
        <v>3123002150</v>
      </c>
      <c r="AK128" s="1" t="s">
        <v>1256</v>
      </c>
      <c r="AL128" s="1" t="s">
        <v>1257</v>
      </c>
      <c r="AM128" s="1">
        <v>1136886263</v>
      </c>
      <c r="AN128" s="1">
        <v>7</v>
      </c>
      <c r="AO128" s="1"/>
      <c r="AP128" s="1"/>
      <c r="AQ128" s="1" t="s">
        <v>113</v>
      </c>
      <c r="AR128" s="1" t="s">
        <v>114</v>
      </c>
      <c r="AS128" s="6">
        <v>44589</v>
      </c>
      <c r="AT128" s="1" t="s">
        <v>115</v>
      </c>
      <c r="AU128" s="6">
        <v>44588</v>
      </c>
      <c r="AV128" s="6">
        <v>44588</v>
      </c>
      <c r="AW128" s="12">
        <v>29700000</v>
      </c>
      <c r="AX128" s="13">
        <v>44594</v>
      </c>
      <c r="AY128" s="6">
        <v>44927</v>
      </c>
      <c r="AZ128" s="14">
        <v>44927.999305555553</v>
      </c>
      <c r="BA128" s="1">
        <f>Tabla2022[[#This Row],[FECHA DE TERMINACIÓN INICIAL]]-Tabla2022[[#This Row],[FECHA ACTA DE INICIO]]</f>
        <v>333</v>
      </c>
      <c r="BB128" s="1">
        <f t="shared" si="1"/>
        <v>11</v>
      </c>
      <c r="BC128" s="12">
        <f>IF(Tabla2022[[#This Row],[PLAZO DE EJECUCIÓN MESES ]]&gt;0,Tabla2022[[#This Row],[VALOR INICIAL DEL CONTRATO]]/Tabla2022[[#This Row],[PLAZO DE EJECUCIÓN MESES ]]," 0 ")</f>
        <v>2700000</v>
      </c>
      <c r="BD128" s="1" t="s">
        <v>101</v>
      </c>
      <c r="BE128" s="12">
        <f>IF(Tabla2022[[#This Row],[ANTICIPOS]]="NO",0," - ")</f>
        <v>0</v>
      </c>
      <c r="BF128" s="1" t="s">
        <v>101</v>
      </c>
      <c r="BG128" s="1"/>
      <c r="BH128" s="1"/>
      <c r="BI128" s="1"/>
      <c r="BJ128" s="1"/>
      <c r="BK128" s="1"/>
      <c r="BL128" s="1"/>
      <c r="BM128" s="1"/>
      <c r="BN128" s="1"/>
      <c r="BO128" s="1"/>
      <c r="BP128" s="1"/>
      <c r="BQ128" s="1"/>
      <c r="BR128" s="1"/>
      <c r="BS128" s="1"/>
      <c r="BT128" s="1"/>
      <c r="BU128" s="1"/>
      <c r="BV128" s="1"/>
      <c r="BW128" s="1"/>
      <c r="BX128" s="1"/>
      <c r="BY128" s="1"/>
      <c r="BZ128" s="1">
        <f>Tabla2022[[#This Row],[DÍAS PRORROGA 1]]+Tabla2022[[#This Row],[DÍAS PRORROGA  2]]+Tabla2022[[#This Row],[DÍAS PRORROGA 3]]</f>
        <v>0</v>
      </c>
      <c r="CA128" s="12">
        <f>IF(Tabla2022[[#This Row],[ADICIÓN]]="NO",0,Tabla2022[[#This Row],[VALOR ADICIÓN 1]]+Tabla2022[[#This Row],[VALOR ADICIÓN 2]]+Tabla2022[[#This Row],[VALOR ADICIÓN 3]])</f>
        <v>0</v>
      </c>
      <c r="CB128" s="1"/>
      <c r="CC128" s="1"/>
      <c r="CD128" s="6">
        <f>IF(Tabla2022[[#This Row],[ADICIÓN]]="SI",Tabla2022[[#This Row],[PLAZO DE EJECUCIÓN DÍAS]]+Tabla2022[[#This Row],[DÍAS PRORROGA 1]]+Tabla2022[[#This Row],[DÍAS PRORROGA  2]]+Tabla2022[[#This Row],[DÍAS PRORROGA 3]],Tabla2022[[#This Row],[FECHA DE TERMINACIÓN INICIAL]])+Tabla2022[[#This Row],[TOTAL DÍAS SUSPENDIDOS]]</f>
        <v>44927</v>
      </c>
      <c r="CE128" s="12">
        <f>IF(Tabla2022[[#This Row],[ADICIÓN]]="SI",Tabla2022[[#This Row],[VALOR INICIAL DEL CONTRATO]]+Tabla2022[[#This Row],[VALOR ADICIONES ]],Tabla2022[[#This Row],[VALOR INICIAL DEL CONTRATO]])</f>
        <v>29700000</v>
      </c>
      <c r="CF128" s="8"/>
      <c r="CG128" s="8"/>
      <c r="CH128" s="5"/>
      <c r="CI128" s="5" t="s">
        <v>1258</v>
      </c>
      <c r="CJ128" s="1">
        <v>57</v>
      </c>
      <c r="CK128" s="8" t="s">
        <v>118</v>
      </c>
      <c r="CL128" s="8" t="s">
        <v>119</v>
      </c>
      <c r="CM128" s="1">
        <v>1696</v>
      </c>
    </row>
    <row r="129" spans="1:91" ht="127.5" x14ac:dyDescent="0.45">
      <c r="A129" s="46">
        <v>2022</v>
      </c>
      <c r="B129" s="46">
        <v>128</v>
      </c>
      <c r="C129" s="46" t="s">
        <v>91</v>
      </c>
      <c r="D129" s="46" t="str">
        <f>IF(Tabla2022[[#This Row],[FECHA DE TERMINACIÓN FINAL]]=0,"PENDIENTE FECHA",IF(Tabla2022[[#This Row],[FECHA DE TERMINACIÓN FINAL]]&lt;15,"PRÓXIMO A VENCER",IF(Tabla2022[[#This Row],[FECHA DE TERMINACIÓN FINAL]]&gt;30,"VIGENTE",IF(Tabla2022[[#This Row],[FECHA DE TERMINACIÓN FINAL]]&lt;0,"VENCIDO"))))</f>
        <v>VIGENTE</v>
      </c>
      <c r="E129" s="46"/>
      <c r="F129" s="46" t="s">
        <v>1259</v>
      </c>
      <c r="G129" s="46" t="s">
        <v>1260</v>
      </c>
      <c r="H129" s="47" t="s">
        <v>1261</v>
      </c>
      <c r="I129" s="46" t="s">
        <v>95</v>
      </c>
      <c r="J129" s="46" t="s">
        <v>103</v>
      </c>
      <c r="K129" s="46" t="s">
        <v>103</v>
      </c>
      <c r="L129" s="46" t="s">
        <v>103</v>
      </c>
      <c r="M129" s="46" t="s">
        <v>103</v>
      </c>
      <c r="N129" s="48" t="s">
        <v>103</v>
      </c>
      <c r="O129" s="46" t="s">
        <v>97</v>
      </c>
      <c r="P129" s="46" t="s">
        <v>1262</v>
      </c>
      <c r="Q129" s="46">
        <v>1</v>
      </c>
      <c r="R129" s="48" t="s">
        <v>1263</v>
      </c>
      <c r="S129" s="49" t="s">
        <v>1264</v>
      </c>
      <c r="T129" s="46" t="s">
        <v>101</v>
      </c>
      <c r="U129" s="46" t="s">
        <v>1265</v>
      </c>
      <c r="V129" s="46"/>
      <c r="W129" s="48" t="s">
        <v>1266</v>
      </c>
      <c r="X129" s="48" t="s">
        <v>1267</v>
      </c>
      <c r="Y129" s="46" t="s">
        <v>103</v>
      </c>
      <c r="Z129" s="46" t="s">
        <v>103</v>
      </c>
      <c r="AA129" s="46" t="s">
        <v>103</v>
      </c>
      <c r="AB129" s="46" t="s">
        <v>1268</v>
      </c>
      <c r="AC129" s="46">
        <v>899999061</v>
      </c>
      <c r="AD129" s="46">
        <v>1</v>
      </c>
      <c r="AE129" s="50" t="str">
        <f>IF(Tabla2022[[#This Row],[CONTRATISTA CONJUNTO]]="NO"," - ")</f>
        <v xml:space="preserve"> - </v>
      </c>
      <c r="AF129" s="50" t="str">
        <f>IF(Tabla2022[[#This Row],[CONTRATISTA CONJUNTO]]="NO"," - ")</f>
        <v xml:space="preserve"> - </v>
      </c>
      <c r="AG129" s="50" t="str">
        <f>IF(Tabla2022[[#This Row],[CONTRATISTA CONJUNTO]]="NO"," - ")</f>
        <v xml:space="preserve"> - </v>
      </c>
      <c r="AH129" s="46" t="s">
        <v>103</v>
      </c>
      <c r="AI129" s="46" t="s">
        <v>1269</v>
      </c>
      <c r="AJ129" s="46">
        <v>3279797</v>
      </c>
      <c r="AK129" s="46" t="s">
        <v>1270</v>
      </c>
      <c r="AL129" s="46" t="s">
        <v>881</v>
      </c>
      <c r="AM129" s="46">
        <v>79727160</v>
      </c>
      <c r="AN129" s="46">
        <v>9</v>
      </c>
      <c r="AO129" s="46"/>
      <c r="AP129" s="46"/>
      <c r="AQ129" s="46" t="s">
        <v>1271</v>
      </c>
      <c r="AR129" s="46" t="s">
        <v>103</v>
      </c>
      <c r="AS129" s="51" t="s">
        <v>103</v>
      </c>
      <c r="AT129" s="46" t="s">
        <v>103</v>
      </c>
      <c r="AU129" s="51">
        <v>44589</v>
      </c>
      <c r="AV129" s="51">
        <v>44589</v>
      </c>
      <c r="AW129" s="52">
        <v>0</v>
      </c>
      <c r="AX129" s="51">
        <v>44589</v>
      </c>
      <c r="AY129" s="51">
        <v>46414</v>
      </c>
      <c r="AZ129" s="53">
        <v>46414.999305555553</v>
      </c>
      <c r="BA129" s="46">
        <f>Tabla2022[[#This Row],[FECHA DE TERMINACIÓN INICIAL]]-Tabla2022[[#This Row],[FECHA ACTA DE INICIO]]</f>
        <v>1825</v>
      </c>
      <c r="BB129" s="46">
        <f t="shared" si="1"/>
        <v>61</v>
      </c>
      <c r="BC129" s="52">
        <f>IF(Tabla2022[[#This Row],[PLAZO DE EJECUCIÓN MESES ]]&gt;0,Tabla2022[[#This Row],[VALOR INICIAL DEL CONTRATO]]/Tabla2022[[#This Row],[PLAZO DE EJECUCIÓN MESES ]]," 0 ")</f>
        <v>0</v>
      </c>
      <c r="BD129" s="46" t="s">
        <v>101</v>
      </c>
      <c r="BE129" s="52">
        <f>IF(Tabla2022[[#This Row],[ANTICIPOS]]="NO",0," - ")</f>
        <v>0</v>
      </c>
      <c r="BF129" s="46" t="s">
        <v>101</v>
      </c>
      <c r="BG129" s="46"/>
      <c r="BH129" s="50"/>
      <c r="BI129" s="50"/>
      <c r="BJ129" s="50"/>
      <c r="BK129" s="50"/>
      <c r="BL129" s="50"/>
      <c r="BM129" s="50"/>
      <c r="BN129" s="50"/>
      <c r="BO129" s="50"/>
      <c r="BP129" s="50"/>
      <c r="BQ129" s="50"/>
      <c r="BR129" s="50"/>
      <c r="BS129" s="50"/>
      <c r="BT129" s="50"/>
      <c r="BU129" s="50"/>
      <c r="BV129" s="50"/>
      <c r="BW129" s="50"/>
      <c r="BX129" s="50"/>
      <c r="BY129" s="50"/>
      <c r="BZ129" s="50">
        <f>Tabla2022[[#This Row],[DÍAS PRORROGA 1]]+Tabla2022[[#This Row],[DÍAS PRORROGA  2]]+Tabla2022[[#This Row],[DÍAS PRORROGA 3]]</f>
        <v>0</v>
      </c>
      <c r="CA129" s="52">
        <f>IF(Tabla2022[[#This Row],[ADICIÓN]]="NO",0,Tabla2022[[#This Row],[VALOR ADICIÓN 1]]+Tabla2022[[#This Row],[VALOR ADICIÓN 2]]+Tabla2022[[#This Row],[VALOR ADICIÓN 3]])</f>
        <v>0</v>
      </c>
      <c r="CB129" s="46"/>
      <c r="CC129" s="46"/>
      <c r="CD129" s="51">
        <f>IF(Tabla2022[[#This Row],[ADICIÓN]]="SI",Tabla2022[[#This Row],[PLAZO DE EJECUCIÓN DÍAS]]+Tabla2022[[#This Row],[DÍAS PRORROGA 1]]+Tabla2022[[#This Row],[DÍAS PRORROGA  2]]+Tabla2022[[#This Row],[DÍAS PRORROGA 3]],Tabla2022[[#This Row],[FECHA DE TERMINACIÓN INICIAL]])+Tabla2022[[#This Row],[TOTAL DÍAS SUSPENDIDOS]]</f>
        <v>46414</v>
      </c>
      <c r="CE129" s="52">
        <f>IF(Tabla2022[[#This Row],[ADICIÓN]]="SI",Tabla2022[[#This Row],[VALOR INICIAL DEL CONTRATO]]+Tabla2022[[#This Row],[VALOR ADICIONES ]],Tabla2022[[#This Row],[VALOR INICIAL DEL CONTRATO]])</f>
        <v>0</v>
      </c>
      <c r="CF129" s="48"/>
      <c r="CG129" s="48"/>
      <c r="CH129" s="54"/>
      <c r="CI129" s="1" t="s">
        <v>606</v>
      </c>
      <c r="CJ129" s="48"/>
      <c r="CK129" s="48"/>
      <c r="CL129" s="48"/>
      <c r="CM129" s="48"/>
    </row>
    <row r="130" spans="1:91" ht="114.75" x14ac:dyDescent="0.45">
      <c r="A130" s="46">
        <v>2022</v>
      </c>
      <c r="B130" s="46">
        <v>129</v>
      </c>
      <c r="C130" s="46" t="s">
        <v>91</v>
      </c>
      <c r="D130" s="46" t="str">
        <f>IF(Tabla2022[[#This Row],[FECHA DE TERMINACIÓN FINAL]]=0,"PENDIENTE FECHA",IF(Tabla2022[[#This Row],[FECHA DE TERMINACIÓN FINAL]]&lt;15,"PRÓXIMO A VENCER",IF(Tabla2022[[#This Row],[FECHA DE TERMINACIÓN FINAL]]&gt;30,"VIGENTE",IF(Tabla2022[[#This Row],[FECHA DE TERMINACIÓN FINAL]]&lt;0,"VENCIDO"))))</f>
        <v>VIGENTE</v>
      </c>
      <c r="E130" s="46"/>
      <c r="F130" s="46" t="s">
        <v>1272</v>
      </c>
      <c r="G130" s="46" t="s">
        <v>1273</v>
      </c>
      <c r="H130" s="47" t="s">
        <v>1274</v>
      </c>
      <c r="I130" s="46" t="s">
        <v>95</v>
      </c>
      <c r="J130" s="46" t="s">
        <v>103</v>
      </c>
      <c r="K130" s="46" t="s">
        <v>103</v>
      </c>
      <c r="L130" s="46" t="s">
        <v>103</v>
      </c>
      <c r="M130" s="46" t="s">
        <v>103</v>
      </c>
      <c r="N130" s="48" t="s">
        <v>103</v>
      </c>
      <c r="O130" s="46" t="s">
        <v>97</v>
      </c>
      <c r="P130" s="46" t="s">
        <v>1262</v>
      </c>
      <c r="Q130" s="46">
        <v>1</v>
      </c>
      <c r="R130" s="48" t="s">
        <v>1263</v>
      </c>
      <c r="S130" s="49" t="s">
        <v>1275</v>
      </c>
      <c r="T130" s="46" t="s">
        <v>101</v>
      </c>
      <c r="U130" s="46" t="s">
        <v>1265</v>
      </c>
      <c r="V130" s="46"/>
      <c r="W130" s="48" t="s">
        <v>1266</v>
      </c>
      <c r="X130" s="48" t="s">
        <v>1267</v>
      </c>
      <c r="Y130" s="46" t="s">
        <v>103</v>
      </c>
      <c r="Z130" s="46" t="s">
        <v>103</v>
      </c>
      <c r="AA130" s="46" t="s">
        <v>103</v>
      </c>
      <c r="AB130" s="46" t="s">
        <v>1268</v>
      </c>
      <c r="AC130" s="46">
        <v>899999061</v>
      </c>
      <c r="AD130" s="46">
        <v>1</v>
      </c>
      <c r="AE130" s="50" t="str">
        <f>IF(Tabla2022[[#This Row],[CONTRATISTA CONJUNTO]]="NO"," - ")</f>
        <v xml:space="preserve"> - </v>
      </c>
      <c r="AF130" s="50" t="str">
        <f>IF(Tabla2022[[#This Row],[CONTRATISTA CONJUNTO]]="NO"," - ")</f>
        <v xml:space="preserve"> - </v>
      </c>
      <c r="AG130" s="50" t="str">
        <f>IF(Tabla2022[[#This Row],[CONTRATISTA CONJUNTO]]="NO"," - ")</f>
        <v xml:space="preserve"> - </v>
      </c>
      <c r="AH130" s="46" t="s">
        <v>103</v>
      </c>
      <c r="AI130" s="46" t="s">
        <v>1269</v>
      </c>
      <c r="AJ130" s="46">
        <v>3279797</v>
      </c>
      <c r="AK130" s="46" t="s">
        <v>1270</v>
      </c>
      <c r="AL130" s="46" t="s">
        <v>881</v>
      </c>
      <c r="AM130" s="46">
        <v>79727160</v>
      </c>
      <c r="AN130" s="46">
        <v>9</v>
      </c>
      <c r="AO130" s="46"/>
      <c r="AP130" s="46"/>
      <c r="AQ130" s="46" t="s">
        <v>1271</v>
      </c>
      <c r="AR130" s="46" t="s">
        <v>103</v>
      </c>
      <c r="AS130" s="51" t="s">
        <v>103</v>
      </c>
      <c r="AT130" s="46" t="s">
        <v>103</v>
      </c>
      <c r="AU130" s="51">
        <v>44589</v>
      </c>
      <c r="AV130" s="51">
        <v>44589</v>
      </c>
      <c r="AW130" s="52">
        <v>0</v>
      </c>
      <c r="AX130" s="51">
        <v>44589</v>
      </c>
      <c r="AY130" s="51">
        <v>46414</v>
      </c>
      <c r="AZ130" s="53">
        <v>46414.999305555553</v>
      </c>
      <c r="BA130" s="46">
        <f>Tabla2022[[#This Row],[FECHA DE TERMINACIÓN INICIAL]]-Tabla2022[[#This Row],[FECHA ACTA DE INICIO]]</f>
        <v>1825</v>
      </c>
      <c r="BB130" s="46">
        <f t="shared" ref="BB130:BB193" si="2">ROUND(BA130/30,0)</f>
        <v>61</v>
      </c>
      <c r="BC130" s="52">
        <f>IF(Tabla2022[[#This Row],[PLAZO DE EJECUCIÓN MESES ]]&gt;0,Tabla2022[[#This Row],[VALOR INICIAL DEL CONTRATO]]/Tabla2022[[#This Row],[PLAZO DE EJECUCIÓN MESES ]]," 0 ")</f>
        <v>0</v>
      </c>
      <c r="BD130" s="46" t="s">
        <v>101</v>
      </c>
      <c r="BE130" s="52">
        <f>IF(Tabla2022[[#This Row],[ANTICIPOS]]="NO",0," - ")</f>
        <v>0</v>
      </c>
      <c r="BF130" s="46" t="s">
        <v>101</v>
      </c>
      <c r="BG130" s="46"/>
      <c r="BH130" s="50"/>
      <c r="BI130" s="50"/>
      <c r="BJ130" s="50"/>
      <c r="BK130" s="50"/>
      <c r="BL130" s="50"/>
      <c r="BM130" s="50"/>
      <c r="BN130" s="50"/>
      <c r="BO130" s="50"/>
      <c r="BP130" s="50"/>
      <c r="BQ130" s="50"/>
      <c r="BR130" s="50"/>
      <c r="BS130" s="50"/>
      <c r="BT130" s="50"/>
      <c r="BU130" s="50"/>
      <c r="BV130" s="50"/>
      <c r="BW130" s="50"/>
      <c r="BX130" s="50"/>
      <c r="BY130" s="50"/>
      <c r="BZ130" s="50">
        <f>Tabla2022[[#This Row],[DÍAS PRORROGA 1]]+Tabla2022[[#This Row],[DÍAS PRORROGA  2]]+Tabla2022[[#This Row],[DÍAS PRORROGA 3]]</f>
        <v>0</v>
      </c>
      <c r="CA130" s="52">
        <f>IF(Tabla2022[[#This Row],[ADICIÓN]]="NO",0,Tabla2022[[#This Row],[VALOR ADICIÓN 1]]+Tabla2022[[#This Row],[VALOR ADICIÓN 2]]+Tabla2022[[#This Row],[VALOR ADICIÓN 3]])</f>
        <v>0</v>
      </c>
      <c r="CB130" s="46"/>
      <c r="CC130" s="46"/>
      <c r="CD130" s="51">
        <f>IF(Tabla2022[[#This Row],[ADICIÓN]]="SI",Tabla2022[[#This Row],[PLAZO DE EJECUCIÓN DÍAS]]+Tabla2022[[#This Row],[DÍAS PRORROGA 1]]+Tabla2022[[#This Row],[DÍAS PRORROGA  2]]+Tabla2022[[#This Row],[DÍAS PRORROGA 3]],Tabla2022[[#This Row],[FECHA DE TERMINACIÓN INICIAL]])+Tabla2022[[#This Row],[TOTAL DÍAS SUSPENDIDOS]]</f>
        <v>46414</v>
      </c>
      <c r="CE130" s="52">
        <f>IF(Tabla2022[[#This Row],[ADICIÓN]]="SI",Tabla2022[[#This Row],[VALOR INICIAL DEL CONTRATO]]+Tabla2022[[#This Row],[VALOR ADICIONES ]],Tabla2022[[#This Row],[VALOR INICIAL DEL CONTRATO]])</f>
        <v>0</v>
      </c>
      <c r="CF130" s="48"/>
      <c r="CG130" s="48"/>
      <c r="CH130" s="54"/>
      <c r="CI130" s="1" t="s">
        <v>606</v>
      </c>
      <c r="CJ130" s="48"/>
      <c r="CK130" s="48"/>
      <c r="CL130" s="48"/>
      <c r="CM130" s="48"/>
    </row>
    <row r="131" spans="1:91" ht="76.5" x14ac:dyDescent="0.45">
      <c r="A131" s="1">
        <v>2022</v>
      </c>
      <c r="B131" s="1">
        <v>130</v>
      </c>
      <c r="C131" s="1" t="s">
        <v>91</v>
      </c>
      <c r="D131" s="1" t="str">
        <f>IF(Tabla2022[[#This Row],[FECHA DE TERMINACIÓN FINAL]]=0,"PENDIENTE FECHA",IF(Tabla2022[[#This Row],[FECHA DE TERMINACIÓN FINAL]]&lt;15,"PRÓXIMO A VENCER",IF(Tabla2022[[#This Row],[FECHA DE TERMINACIÓN FINAL]]&gt;30,"VIGENTE",IF(Tabla2022[[#This Row],[FECHA DE TERMINACIÓN FINAL]]&lt;0,"VENCIDO"))))</f>
        <v>VIGENTE</v>
      </c>
      <c r="E131" s="1">
        <v>67252</v>
      </c>
      <c r="F131" s="1" t="s">
        <v>1276</v>
      </c>
      <c r="G131" s="1" t="s">
        <v>1277</v>
      </c>
      <c r="H131" s="5" t="s">
        <v>1278</v>
      </c>
      <c r="I131" s="1" t="s">
        <v>1003</v>
      </c>
      <c r="J131" s="1">
        <v>79</v>
      </c>
      <c r="K131" s="6">
        <v>44574</v>
      </c>
      <c r="L131" s="1">
        <v>279</v>
      </c>
      <c r="M131" s="7">
        <v>44594</v>
      </c>
      <c r="N131" s="8" t="s">
        <v>660</v>
      </c>
      <c r="O131" s="1" t="s">
        <v>97</v>
      </c>
      <c r="P131" s="1" t="s">
        <v>98</v>
      </c>
      <c r="Q131" s="1">
        <v>1</v>
      </c>
      <c r="R131" s="10" t="s">
        <v>1279</v>
      </c>
      <c r="S131" s="10" t="s">
        <v>1279</v>
      </c>
      <c r="T131" s="1" t="s">
        <v>101</v>
      </c>
      <c r="U131" s="1" t="s">
        <v>1280</v>
      </c>
      <c r="V131" s="1" t="s">
        <v>103</v>
      </c>
      <c r="W131" s="8" t="s">
        <v>104</v>
      </c>
      <c r="X131" s="8" t="s">
        <v>105</v>
      </c>
      <c r="Y131" s="1" t="s">
        <v>106</v>
      </c>
      <c r="Z131" s="1" t="s">
        <v>136</v>
      </c>
      <c r="AA131" s="1" t="s">
        <v>101</v>
      </c>
      <c r="AB131" s="1" t="s">
        <v>108</v>
      </c>
      <c r="AC131" s="1" t="s">
        <v>1281</v>
      </c>
      <c r="AD131" s="1" t="s">
        <v>1282</v>
      </c>
      <c r="AE131" s="1" t="str">
        <f>IF(Tabla2022[[#This Row],[CONTRATISTA CONJUNTO]]="NO"," - ")</f>
        <v xml:space="preserve"> - </v>
      </c>
      <c r="AF131" s="1" t="str">
        <f>IF(Tabla2022[[#This Row],[CONTRATISTA CONJUNTO]]="NO"," - ")</f>
        <v xml:space="preserve"> - </v>
      </c>
      <c r="AG131" s="1" t="str">
        <f>IF(Tabla2022[[#This Row],[CONTRATISTA CONJUNTO]]="NO"," - ")</f>
        <v xml:space="preserve"> - </v>
      </c>
      <c r="AH131" s="6" t="s">
        <v>1283</v>
      </c>
      <c r="AI131" s="8" t="s">
        <v>1284</v>
      </c>
      <c r="AJ131" s="1" t="s">
        <v>1285</v>
      </c>
      <c r="AK131" s="1" t="s">
        <v>1286</v>
      </c>
      <c r="AL131" s="1" t="s">
        <v>139</v>
      </c>
      <c r="AM131" s="1">
        <v>1053344917</v>
      </c>
      <c r="AN131" s="1">
        <v>9</v>
      </c>
      <c r="AO131" s="1" t="s">
        <v>140</v>
      </c>
      <c r="AP131" s="6">
        <v>44774</v>
      </c>
      <c r="AQ131" s="1" t="s">
        <v>113</v>
      </c>
      <c r="AR131" s="1" t="s">
        <v>114</v>
      </c>
      <c r="AS131" s="6">
        <v>44589</v>
      </c>
      <c r="AT131" s="1" t="s">
        <v>115</v>
      </c>
      <c r="AU131" s="6">
        <v>44588</v>
      </c>
      <c r="AV131" s="6">
        <v>44588</v>
      </c>
      <c r="AW131" s="12">
        <v>66000000</v>
      </c>
      <c r="AX131" s="13">
        <v>44594</v>
      </c>
      <c r="AY131" s="6">
        <v>44927</v>
      </c>
      <c r="AZ131" s="14">
        <v>44927.999305555553</v>
      </c>
      <c r="BA131" s="1">
        <f>Tabla2022[[#This Row],[FECHA DE TERMINACIÓN INICIAL]]-Tabla2022[[#This Row],[FECHA ACTA DE INICIO]]</f>
        <v>333</v>
      </c>
      <c r="BB131" s="1">
        <f t="shared" si="2"/>
        <v>11</v>
      </c>
      <c r="BC131" s="12">
        <f>IF(Tabla2022[[#This Row],[PLAZO DE EJECUCIÓN MESES ]]&gt;0,Tabla2022[[#This Row],[VALOR INICIAL DEL CONTRATO]]/Tabla2022[[#This Row],[PLAZO DE EJECUCIÓN MESES ]]," 0 ")</f>
        <v>6000000</v>
      </c>
      <c r="BD131" s="1" t="s">
        <v>101</v>
      </c>
      <c r="BE131" s="12">
        <f>IF(Tabla2022[[#This Row],[ANTICIPOS]]="NO",0," - ")</f>
        <v>0</v>
      </c>
      <c r="BF131" s="1" t="s">
        <v>101</v>
      </c>
      <c r="BG131" s="1"/>
      <c r="BH131" s="1"/>
      <c r="BI131" s="1"/>
      <c r="BJ131" s="1"/>
      <c r="BK131" s="1"/>
      <c r="BL131" s="1"/>
      <c r="BM131" s="1"/>
      <c r="BN131" s="1"/>
      <c r="BO131" s="1"/>
      <c r="BP131" s="1"/>
      <c r="BQ131" s="1"/>
      <c r="BR131" s="1"/>
      <c r="BS131" s="1"/>
      <c r="BT131" s="1"/>
      <c r="BU131" s="1"/>
      <c r="BV131" s="1"/>
      <c r="BW131" s="1"/>
      <c r="BX131" s="1"/>
      <c r="BY131" s="1"/>
      <c r="BZ131" s="1">
        <f>Tabla2022[[#This Row],[DÍAS PRORROGA 1]]+Tabla2022[[#This Row],[DÍAS PRORROGA  2]]+Tabla2022[[#This Row],[DÍAS PRORROGA 3]]</f>
        <v>0</v>
      </c>
      <c r="CA131" s="12">
        <f>IF(Tabla2022[[#This Row],[ADICIÓN]]="NO",0,Tabla2022[[#This Row],[VALOR ADICIÓN 1]]+Tabla2022[[#This Row],[VALOR ADICIÓN 2]]+Tabla2022[[#This Row],[VALOR ADICIÓN 3]])</f>
        <v>0</v>
      </c>
      <c r="CB131" s="1"/>
      <c r="CC131" s="1"/>
      <c r="CD131" s="6">
        <f>IF(Tabla2022[[#This Row],[ADICIÓN]]="SI",Tabla2022[[#This Row],[PLAZO DE EJECUCIÓN DÍAS]]+Tabla2022[[#This Row],[DÍAS PRORROGA 1]]+Tabla2022[[#This Row],[DÍAS PRORROGA  2]]+Tabla2022[[#This Row],[DÍAS PRORROGA 3]],Tabla2022[[#This Row],[FECHA DE TERMINACIÓN INICIAL]])+Tabla2022[[#This Row],[TOTAL DÍAS SUSPENDIDOS]]</f>
        <v>44927</v>
      </c>
      <c r="CE131" s="12">
        <f>IF(Tabla2022[[#This Row],[ADICIÓN]]="SI",Tabla2022[[#This Row],[VALOR INICIAL DEL CONTRATO]]+Tabla2022[[#This Row],[VALOR ADICIONES ]],Tabla2022[[#This Row],[VALOR INICIAL DEL CONTRATO]])</f>
        <v>66000000</v>
      </c>
      <c r="CF131" s="8"/>
      <c r="CG131" s="8"/>
      <c r="CH131" s="5"/>
      <c r="CI131" s="5" t="s">
        <v>1287</v>
      </c>
      <c r="CJ131" s="1">
        <v>57</v>
      </c>
      <c r="CK131" s="8" t="s">
        <v>118</v>
      </c>
      <c r="CL131" s="8" t="s">
        <v>119</v>
      </c>
      <c r="CM131" s="1">
        <v>1696</v>
      </c>
    </row>
    <row r="132" spans="1:91" ht="51" x14ac:dyDescent="0.45">
      <c r="A132" s="1">
        <v>2022</v>
      </c>
      <c r="B132" s="1">
        <v>131</v>
      </c>
      <c r="C132" s="1" t="s">
        <v>91</v>
      </c>
      <c r="D132" s="1" t="str">
        <f>IF(Tabla2022[[#This Row],[FECHA DE TERMINACIÓN FINAL]]=0,"PENDIENTE FECHA",IF(Tabla2022[[#This Row],[FECHA DE TERMINACIÓN FINAL]]&lt;15,"PRÓXIMO A VENCER",IF(Tabla2022[[#This Row],[FECHA DE TERMINACIÓN FINAL]]&gt;30,"VIGENTE",IF(Tabla2022[[#This Row],[FECHA DE TERMINACIÓN FINAL]]&lt;0,"VENCIDO"))))</f>
        <v>VIGENTE</v>
      </c>
      <c r="E132" s="1">
        <v>69062</v>
      </c>
      <c r="F132" s="1" t="s">
        <v>1288</v>
      </c>
      <c r="G132" s="1" t="s">
        <v>1289</v>
      </c>
      <c r="H132" s="5" t="s">
        <v>1290</v>
      </c>
      <c r="I132" s="1" t="s">
        <v>123</v>
      </c>
      <c r="J132" s="1">
        <v>116</v>
      </c>
      <c r="K132" s="6">
        <v>44580</v>
      </c>
      <c r="L132" s="1">
        <v>314</v>
      </c>
      <c r="M132" s="7">
        <v>44596</v>
      </c>
      <c r="N132" s="8" t="s">
        <v>660</v>
      </c>
      <c r="O132" s="1" t="s">
        <v>97</v>
      </c>
      <c r="P132" s="1" t="s">
        <v>98</v>
      </c>
      <c r="Q132" s="1">
        <v>1</v>
      </c>
      <c r="R132" s="10" t="s">
        <v>876</v>
      </c>
      <c r="S132" s="10" t="s">
        <v>876</v>
      </c>
      <c r="T132" s="1" t="s">
        <v>101</v>
      </c>
      <c r="U132" s="1" t="s">
        <v>1291</v>
      </c>
      <c r="V132" s="1" t="s">
        <v>103</v>
      </c>
      <c r="W132" s="8" t="s">
        <v>104</v>
      </c>
      <c r="X132" s="8" t="s">
        <v>105</v>
      </c>
      <c r="Y132" s="1" t="s">
        <v>127</v>
      </c>
      <c r="Z132" s="1" t="s">
        <v>878</v>
      </c>
      <c r="AA132" s="1" t="s">
        <v>114</v>
      </c>
      <c r="AB132" s="1" t="s">
        <v>108</v>
      </c>
      <c r="AC132" s="1">
        <v>1072661424</v>
      </c>
      <c r="AD132" s="1">
        <v>8</v>
      </c>
      <c r="AE132" s="1" t="str">
        <f>IF(Tabla2022[[#This Row],[CONTRATISTA CONJUNTO]]="NO"," - ")</f>
        <v xml:space="preserve"> - </v>
      </c>
      <c r="AF132" s="1" t="str">
        <f>IF(Tabla2022[[#This Row],[CONTRATISTA CONJUNTO]]="NO"," - ")</f>
        <v xml:space="preserve"> - </v>
      </c>
      <c r="AG132" s="1" t="str">
        <f>IF(Tabla2022[[#This Row],[CONTRATISTA CONJUNTO]]="NO"," - ")</f>
        <v xml:space="preserve"> - </v>
      </c>
      <c r="AH132" s="6">
        <v>33444</v>
      </c>
      <c r="AI132" s="8" t="s">
        <v>1292</v>
      </c>
      <c r="AJ132" s="1">
        <v>3229129261</v>
      </c>
      <c r="AK132" s="1" t="s">
        <v>1293</v>
      </c>
      <c r="AL132" s="1" t="s">
        <v>881</v>
      </c>
      <c r="AM132" s="1">
        <v>79727160</v>
      </c>
      <c r="AN132" s="1">
        <v>9</v>
      </c>
      <c r="AO132" s="1"/>
      <c r="AP132" s="1"/>
      <c r="AQ132" s="1" t="s">
        <v>113</v>
      </c>
      <c r="AR132" s="1" t="s">
        <v>114</v>
      </c>
      <c r="AS132" s="6">
        <v>44589</v>
      </c>
      <c r="AT132" s="1" t="s">
        <v>115</v>
      </c>
      <c r="AU132" s="6">
        <v>44588</v>
      </c>
      <c r="AV132" s="6">
        <v>44588</v>
      </c>
      <c r="AW132" s="12">
        <v>29700000</v>
      </c>
      <c r="AX132" s="13">
        <v>44596</v>
      </c>
      <c r="AY132" s="6">
        <v>44929</v>
      </c>
      <c r="AZ132" s="14">
        <v>44929.999305555553</v>
      </c>
      <c r="BA132" s="1">
        <f>Tabla2022[[#This Row],[FECHA DE TERMINACIÓN INICIAL]]-Tabla2022[[#This Row],[FECHA ACTA DE INICIO]]</f>
        <v>333</v>
      </c>
      <c r="BB132" s="1">
        <f t="shared" si="2"/>
        <v>11</v>
      </c>
      <c r="BC132" s="12">
        <f>IF(Tabla2022[[#This Row],[PLAZO DE EJECUCIÓN MESES ]]&gt;0,Tabla2022[[#This Row],[VALOR INICIAL DEL CONTRATO]]/Tabla2022[[#This Row],[PLAZO DE EJECUCIÓN MESES ]]," 0 ")</f>
        <v>2700000</v>
      </c>
      <c r="BD132" s="1" t="s">
        <v>101</v>
      </c>
      <c r="BE132" s="12">
        <f>IF(Tabla2022[[#This Row],[ANTICIPOS]]="NO",0," - ")</f>
        <v>0</v>
      </c>
      <c r="BF132" s="1" t="s">
        <v>101</v>
      </c>
      <c r="BG132" s="1"/>
      <c r="BH132" s="1"/>
      <c r="BI132" s="1"/>
      <c r="BJ132" s="1"/>
      <c r="BK132" s="1"/>
      <c r="BL132" s="1"/>
      <c r="BM132" s="1"/>
      <c r="BN132" s="1"/>
      <c r="BO132" s="1"/>
      <c r="BP132" s="1"/>
      <c r="BQ132" s="1"/>
      <c r="BR132" s="1"/>
      <c r="BS132" s="1"/>
      <c r="BT132" s="1"/>
      <c r="BU132" s="1"/>
      <c r="BV132" s="1"/>
      <c r="BW132" s="1"/>
      <c r="BX132" s="1"/>
      <c r="BY132" s="1"/>
      <c r="BZ132" s="1">
        <f>Tabla2022[[#This Row],[DÍAS PRORROGA 1]]+Tabla2022[[#This Row],[DÍAS PRORROGA  2]]+Tabla2022[[#This Row],[DÍAS PRORROGA 3]]</f>
        <v>0</v>
      </c>
      <c r="CA132" s="12">
        <f>IF(Tabla2022[[#This Row],[ADICIÓN]]="NO",0,Tabla2022[[#This Row],[VALOR ADICIÓN 1]]+Tabla2022[[#This Row],[VALOR ADICIÓN 2]]+Tabla2022[[#This Row],[VALOR ADICIÓN 3]])</f>
        <v>0</v>
      </c>
      <c r="CB132" s="1"/>
      <c r="CC132" s="1"/>
      <c r="CD132" s="6">
        <f>IF(Tabla2022[[#This Row],[ADICIÓN]]="SI",Tabla2022[[#This Row],[PLAZO DE EJECUCIÓN DÍAS]]+Tabla2022[[#This Row],[DÍAS PRORROGA 1]]+Tabla2022[[#This Row],[DÍAS PRORROGA  2]]+Tabla2022[[#This Row],[DÍAS PRORROGA 3]],Tabla2022[[#This Row],[FECHA DE TERMINACIÓN INICIAL]])+Tabla2022[[#This Row],[TOTAL DÍAS SUSPENDIDOS]]</f>
        <v>44929</v>
      </c>
      <c r="CE132" s="12">
        <f>IF(Tabla2022[[#This Row],[ADICIÓN]]="SI",Tabla2022[[#This Row],[VALOR INICIAL DEL CONTRATO]]+Tabla2022[[#This Row],[VALOR ADICIONES ]],Tabla2022[[#This Row],[VALOR INICIAL DEL CONTRATO]])</f>
        <v>29700000</v>
      </c>
      <c r="CF132" s="8"/>
      <c r="CG132" s="8"/>
      <c r="CH132" s="5"/>
      <c r="CI132" s="5" t="s">
        <v>1294</v>
      </c>
      <c r="CJ132" s="1">
        <v>57</v>
      </c>
      <c r="CK132" s="8" t="s">
        <v>118</v>
      </c>
      <c r="CL132" s="8" t="s">
        <v>119</v>
      </c>
      <c r="CM132" s="1">
        <v>1696</v>
      </c>
    </row>
    <row r="133" spans="1:91" ht="76.5" x14ac:dyDescent="0.45">
      <c r="A133" s="1">
        <v>2022</v>
      </c>
      <c r="B133" s="1">
        <v>132</v>
      </c>
      <c r="C133" s="1" t="s">
        <v>91</v>
      </c>
      <c r="D133" s="1" t="str">
        <f>IF(Tabla2022[[#This Row],[FECHA DE TERMINACIÓN FINAL]]=0,"PENDIENTE FECHA",IF(Tabla2022[[#This Row],[FECHA DE TERMINACIÓN FINAL]]&lt;15,"PRÓXIMO A VENCER",IF(Tabla2022[[#This Row],[FECHA DE TERMINACIÓN FINAL]]&gt;30,"VIGENTE",IF(Tabla2022[[#This Row],[FECHA DE TERMINACIÓN FINAL]]&lt;0,"VENCIDO"))))</f>
        <v>VIGENTE</v>
      </c>
      <c r="E133" s="1">
        <v>68898</v>
      </c>
      <c r="F133" s="1" t="s">
        <v>1295</v>
      </c>
      <c r="G133" s="1" t="s">
        <v>1296</v>
      </c>
      <c r="H133" s="5" t="s">
        <v>1297</v>
      </c>
      <c r="I133" s="1" t="s">
        <v>973</v>
      </c>
      <c r="J133" s="1">
        <v>222</v>
      </c>
      <c r="K133" s="6">
        <v>44587</v>
      </c>
      <c r="L133" s="1">
        <v>284</v>
      </c>
      <c r="M133" s="7">
        <v>44594</v>
      </c>
      <c r="N133" s="8" t="s">
        <v>425</v>
      </c>
      <c r="O133" s="1" t="s">
        <v>97</v>
      </c>
      <c r="P133" s="1" t="s">
        <v>98</v>
      </c>
      <c r="Q133" s="1">
        <v>1</v>
      </c>
      <c r="R133" s="10" t="s">
        <v>1298</v>
      </c>
      <c r="S133" s="10" t="s">
        <v>1299</v>
      </c>
      <c r="T133" s="1" t="s">
        <v>101</v>
      </c>
      <c r="U133" s="1" t="s">
        <v>1300</v>
      </c>
      <c r="V133" s="1" t="s">
        <v>103</v>
      </c>
      <c r="W133" s="8" t="s">
        <v>104</v>
      </c>
      <c r="X133" s="8" t="s">
        <v>105</v>
      </c>
      <c r="Y133" s="1" t="s">
        <v>127</v>
      </c>
      <c r="Z133" s="1" t="s">
        <v>180</v>
      </c>
      <c r="AA133" s="1" t="s">
        <v>101</v>
      </c>
      <c r="AB133" s="1" t="s">
        <v>108</v>
      </c>
      <c r="AC133" s="1">
        <v>1014233936</v>
      </c>
      <c r="AD133" s="1">
        <v>0</v>
      </c>
      <c r="AE133" s="1" t="str">
        <f>IF(Tabla2022[[#This Row],[CONTRATISTA CONJUNTO]]="NO"," - ")</f>
        <v xml:space="preserve"> - </v>
      </c>
      <c r="AF133" s="1" t="str">
        <f>IF(Tabla2022[[#This Row],[CONTRATISTA CONJUNTO]]="NO"," - ")</f>
        <v xml:space="preserve"> - </v>
      </c>
      <c r="AG133" s="1" t="str">
        <f>IF(Tabla2022[[#This Row],[CONTRATISTA CONJUNTO]]="NO"," - ")</f>
        <v xml:space="preserve"> - </v>
      </c>
      <c r="AH133" s="6">
        <v>33786</v>
      </c>
      <c r="AI133" s="8" t="s">
        <v>1301</v>
      </c>
      <c r="AJ133" s="1">
        <v>3124733114</v>
      </c>
      <c r="AK133" s="1" t="s">
        <v>1302</v>
      </c>
      <c r="AL133" s="1" t="s">
        <v>427</v>
      </c>
      <c r="AM133" s="1">
        <v>80727859</v>
      </c>
      <c r="AN133" s="1">
        <v>1</v>
      </c>
      <c r="AO133" s="1"/>
      <c r="AP133" s="1"/>
      <c r="AQ133" s="1" t="s">
        <v>113</v>
      </c>
      <c r="AR133" s="1" t="s">
        <v>114</v>
      </c>
      <c r="AS133" s="6">
        <v>44589</v>
      </c>
      <c r="AT133" s="1" t="s">
        <v>115</v>
      </c>
      <c r="AU133" s="6">
        <v>44589</v>
      </c>
      <c r="AV133" s="6">
        <v>44589</v>
      </c>
      <c r="AW133" s="12">
        <v>62700000</v>
      </c>
      <c r="AX133" s="13">
        <v>44595</v>
      </c>
      <c r="AY133" s="6">
        <v>44928</v>
      </c>
      <c r="AZ133" s="14">
        <v>44928.999305555553</v>
      </c>
      <c r="BA133" s="1">
        <f>Tabla2022[[#This Row],[FECHA DE TERMINACIÓN INICIAL]]-Tabla2022[[#This Row],[FECHA ACTA DE INICIO]]</f>
        <v>333</v>
      </c>
      <c r="BB133" s="1">
        <f>ROUND(BA133/30,0)</f>
        <v>11</v>
      </c>
      <c r="BC133" s="12">
        <f>IF(Tabla2022[[#This Row],[PLAZO DE EJECUCIÓN MESES ]]&gt;0,Tabla2022[[#This Row],[VALOR INICIAL DEL CONTRATO]]/Tabla2022[[#This Row],[PLAZO DE EJECUCIÓN MESES ]]," 0 ")</f>
        <v>5700000</v>
      </c>
      <c r="BD133" s="1" t="s">
        <v>101</v>
      </c>
      <c r="BE133" s="12">
        <f>IF(Tabla2022[[#This Row],[ANTICIPOS]]="NO",0," - ")</f>
        <v>0</v>
      </c>
      <c r="BF133" s="1" t="s">
        <v>101</v>
      </c>
      <c r="BG133" s="1"/>
      <c r="BH133" s="1"/>
      <c r="BI133" s="1"/>
      <c r="BJ133" s="1"/>
      <c r="BK133" s="1"/>
      <c r="BL133" s="1"/>
      <c r="BM133" s="1"/>
      <c r="BN133" s="1"/>
      <c r="BO133" s="1"/>
      <c r="BP133" s="1"/>
      <c r="BQ133" s="1"/>
      <c r="BR133" s="1"/>
      <c r="BS133" s="1"/>
      <c r="BT133" s="1"/>
      <c r="BU133" s="1"/>
      <c r="BV133" s="1"/>
      <c r="BW133" s="1"/>
      <c r="BX133" s="1"/>
      <c r="BY133" s="1"/>
      <c r="BZ133" s="1">
        <f>Tabla2022[[#This Row],[DÍAS PRORROGA 1]]+Tabla2022[[#This Row],[DÍAS PRORROGA  2]]+Tabla2022[[#This Row],[DÍAS PRORROGA 3]]</f>
        <v>0</v>
      </c>
      <c r="CA133" s="12">
        <f>IF(Tabla2022[[#This Row],[ADICIÓN]]="NO",0,Tabla2022[[#This Row],[VALOR ADICIÓN 1]]+Tabla2022[[#This Row],[VALOR ADICIÓN 2]]+Tabla2022[[#This Row],[VALOR ADICIÓN 3]])</f>
        <v>0</v>
      </c>
      <c r="CB133" s="1"/>
      <c r="CC133" s="1"/>
      <c r="CD133" s="6">
        <f>IF(Tabla2022[[#This Row],[ADICIÓN]]="SI",Tabla2022[[#This Row],[PLAZO DE EJECUCIÓN DÍAS]]+Tabla2022[[#This Row],[DÍAS PRORROGA 1]]+Tabla2022[[#This Row],[DÍAS PRORROGA  2]]+Tabla2022[[#This Row],[DÍAS PRORROGA 3]],Tabla2022[[#This Row],[FECHA DE TERMINACIÓN INICIAL]])+Tabla2022[[#This Row],[TOTAL DÍAS SUSPENDIDOS]]</f>
        <v>44928</v>
      </c>
      <c r="CE133" s="12">
        <f>IF(Tabla2022[[#This Row],[ADICIÓN]]="SI",Tabla2022[[#This Row],[VALOR INICIAL DEL CONTRATO]]+Tabla2022[[#This Row],[VALOR ADICIONES ]],Tabla2022[[#This Row],[VALOR INICIAL DEL CONTRATO]])</f>
        <v>62700000</v>
      </c>
      <c r="CF133" s="8"/>
      <c r="CG133" s="8"/>
      <c r="CH133" s="5"/>
      <c r="CI133" s="5" t="s">
        <v>1303</v>
      </c>
      <c r="CJ133" s="1">
        <v>39</v>
      </c>
      <c r="CK133" s="8" t="s">
        <v>431</v>
      </c>
      <c r="CL133" s="8" t="s">
        <v>432</v>
      </c>
      <c r="CM133" s="1">
        <v>1672</v>
      </c>
    </row>
    <row r="134" spans="1:91" ht="51" x14ac:dyDescent="0.45">
      <c r="A134" s="1">
        <v>2022</v>
      </c>
      <c r="B134" s="1">
        <v>133</v>
      </c>
      <c r="C134" s="1" t="s">
        <v>91</v>
      </c>
      <c r="D134" s="1" t="str">
        <f>IF(Tabla2022[[#This Row],[FECHA DE TERMINACIÓN FINAL]]=0,"PENDIENTE FECHA",IF(Tabla2022[[#This Row],[FECHA DE TERMINACIÓN FINAL]]&lt;15,"PRÓXIMO A VENCER",IF(Tabla2022[[#This Row],[FECHA DE TERMINACIÓN FINAL]]&gt;30,"VIGENTE",IF(Tabla2022[[#This Row],[FECHA DE TERMINACIÓN FINAL]]&lt;0,"VENCIDO"))))</f>
        <v>VIGENTE</v>
      </c>
      <c r="E134" s="1">
        <v>67519</v>
      </c>
      <c r="F134" s="1" t="s">
        <v>1304</v>
      </c>
      <c r="G134" s="1" t="s">
        <v>1305</v>
      </c>
      <c r="H134" s="5" t="s">
        <v>1306</v>
      </c>
      <c r="I134" s="1" t="s">
        <v>1071</v>
      </c>
      <c r="J134" s="1">
        <v>135</v>
      </c>
      <c r="K134" s="6">
        <v>44581</v>
      </c>
      <c r="L134" s="1">
        <v>297</v>
      </c>
      <c r="M134" s="7">
        <v>44596</v>
      </c>
      <c r="N134" s="8" t="s">
        <v>96</v>
      </c>
      <c r="O134" s="1" t="s">
        <v>97</v>
      </c>
      <c r="P134" s="1" t="s">
        <v>98</v>
      </c>
      <c r="Q134" s="1">
        <v>1</v>
      </c>
      <c r="R134" s="10" t="s">
        <v>1307</v>
      </c>
      <c r="S134" s="10" t="s">
        <v>1307</v>
      </c>
      <c r="T134" s="1" t="s">
        <v>101</v>
      </c>
      <c r="U134" s="1" t="s">
        <v>1308</v>
      </c>
      <c r="V134" s="1" t="s">
        <v>103</v>
      </c>
      <c r="W134" s="8" t="s">
        <v>104</v>
      </c>
      <c r="X134" s="8" t="s">
        <v>105</v>
      </c>
      <c r="Y134" s="1" t="s">
        <v>127</v>
      </c>
      <c r="Z134" s="1" t="s">
        <v>107</v>
      </c>
      <c r="AA134" s="1" t="s">
        <v>101</v>
      </c>
      <c r="AB134" s="1" t="s">
        <v>108</v>
      </c>
      <c r="AC134" s="1">
        <v>1075237430</v>
      </c>
      <c r="AD134" s="1">
        <v>6</v>
      </c>
      <c r="AE134" s="1" t="str">
        <f>IF(Tabla2022[[#This Row],[CONTRATISTA CONJUNTO]]="NO"," - ")</f>
        <v xml:space="preserve"> - </v>
      </c>
      <c r="AF134" s="1" t="str">
        <f>IF(Tabla2022[[#This Row],[CONTRATISTA CONJUNTO]]="NO"," - ")</f>
        <v xml:space="preserve"> - </v>
      </c>
      <c r="AG134" s="1" t="str">
        <f>IF(Tabla2022[[#This Row],[CONTRATISTA CONJUNTO]]="NO"," - ")</f>
        <v xml:space="preserve"> - </v>
      </c>
      <c r="AH134" s="6">
        <v>32661</v>
      </c>
      <c r="AI134" s="8" t="s">
        <v>1309</v>
      </c>
      <c r="AJ134" s="1">
        <v>3043785122</v>
      </c>
      <c r="AK134" s="1" t="s">
        <v>1310</v>
      </c>
      <c r="AL134" s="1" t="s">
        <v>311</v>
      </c>
      <c r="AM134" s="1">
        <v>74374329</v>
      </c>
      <c r="AN134" s="1">
        <v>1</v>
      </c>
      <c r="AO134" s="1"/>
      <c r="AP134" s="1"/>
      <c r="AQ134" s="1" t="s">
        <v>113</v>
      </c>
      <c r="AR134" s="1" t="s">
        <v>114</v>
      </c>
      <c r="AS134" s="6">
        <v>44590</v>
      </c>
      <c r="AT134" s="1" t="s">
        <v>115</v>
      </c>
      <c r="AU134" s="6">
        <v>44589</v>
      </c>
      <c r="AV134" s="6">
        <v>44589</v>
      </c>
      <c r="AW134" s="12">
        <v>44000000</v>
      </c>
      <c r="AX134" s="13">
        <v>44596</v>
      </c>
      <c r="AY134" s="6">
        <v>44929</v>
      </c>
      <c r="AZ134" s="14">
        <v>44928.5</v>
      </c>
      <c r="BA134" s="1">
        <f>Tabla2022[[#This Row],[FECHA DE TERMINACIÓN INICIAL]]-Tabla2022[[#This Row],[FECHA ACTA DE INICIO]]</f>
        <v>333</v>
      </c>
      <c r="BB134" s="1">
        <f t="shared" si="2"/>
        <v>11</v>
      </c>
      <c r="BC134" s="12">
        <f>IF(Tabla2022[[#This Row],[PLAZO DE EJECUCIÓN MESES ]]&gt;0,Tabla2022[[#This Row],[VALOR INICIAL DEL CONTRATO]]/Tabla2022[[#This Row],[PLAZO DE EJECUCIÓN MESES ]]," 0 ")</f>
        <v>4000000</v>
      </c>
      <c r="BD134" s="1" t="s">
        <v>101</v>
      </c>
      <c r="BE134" s="12">
        <f>IF(Tabla2022[[#This Row],[ANTICIPOS]]="NO",0," - ")</f>
        <v>0</v>
      </c>
      <c r="BF134" s="1" t="s">
        <v>101</v>
      </c>
      <c r="BG134" s="1"/>
      <c r="BH134" s="1"/>
      <c r="BI134" s="1"/>
      <c r="BJ134" s="1"/>
      <c r="BK134" s="1"/>
      <c r="BL134" s="1"/>
      <c r="BM134" s="1"/>
      <c r="BN134" s="1"/>
      <c r="BO134" s="1"/>
      <c r="BP134" s="1"/>
      <c r="BQ134" s="1"/>
      <c r="BR134" s="1"/>
      <c r="BS134" s="1"/>
      <c r="BT134" s="1"/>
      <c r="BU134" s="1"/>
      <c r="BV134" s="1"/>
      <c r="BW134" s="1"/>
      <c r="BX134" s="1"/>
      <c r="BY134" s="1"/>
      <c r="BZ134" s="1">
        <f>Tabla2022[[#This Row],[DÍAS PRORROGA 1]]+Tabla2022[[#This Row],[DÍAS PRORROGA  2]]+Tabla2022[[#This Row],[DÍAS PRORROGA 3]]</f>
        <v>0</v>
      </c>
      <c r="CA134" s="12">
        <f>IF(Tabla2022[[#This Row],[ADICIÓN]]="NO",0,Tabla2022[[#This Row],[VALOR ADICIÓN 1]]+Tabla2022[[#This Row],[VALOR ADICIÓN 2]]+Tabla2022[[#This Row],[VALOR ADICIÓN 3]])</f>
        <v>0</v>
      </c>
      <c r="CB134" s="1"/>
      <c r="CC134" s="1"/>
      <c r="CD134" s="6">
        <f>IF(Tabla2022[[#This Row],[ADICIÓN]]="SI",Tabla2022[[#This Row],[PLAZO DE EJECUCIÓN DÍAS]]+Tabla2022[[#This Row],[DÍAS PRORROGA 1]]+Tabla2022[[#This Row],[DÍAS PRORROGA  2]]+Tabla2022[[#This Row],[DÍAS PRORROGA 3]],Tabla2022[[#This Row],[FECHA DE TERMINACIÓN INICIAL]])+Tabla2022[[#This Row],[TOTAL DÍAS SUSPENDIDOS]]</f>
        <v>44929</v>
      </c>
      <c r="CE134" s="12">
        <f>IF(Tabla2022[[#This Row],[ADICIÓN]]="SI",Tabla2022[[#This Row],[VALOR INICIAL DEL CONTRATO]]+Tabla2022[[#This Row],[VALOR ADICIONES ]],Tabla2022[[#This Row],[VALOR INICIAL DEL CONTRATO]])</f>
        <v>44000000</v>
      </c>
      <c r="CF134" s="8"/>
      <c r="CG134" s="8"/>
      <c r="CH134" s="5"/>
      <c r="CI134" s="5" t="s">
        <v>1311</v>
      </c>
      <c r="CJ134" s="1">
        <v>57</v>
      </c>
      <c r="CK134" s="8" t="s">
        <v>118</v>
      </c>
      <c r="CL134" s="8" t="s">
        <v>119</v>
      </c>
      <c r="CM134" s="1">
        <v>1696</v>
      </c>
    </row>
    <row r="135" spans="1:91" ht="51" x14ac:dyDescent="0.45">
      <c r="A135" s="1">
        <v>2022</v>
      </c>
      <c r="B135" s="1">
        <v>134</v>
      </c>
      <c r="C135" s="1" t="s">
        <v>91</v>
      </c>
      <c r="D135" s="1" t="str">
        <f>IF(Tabla2022[[#This Row],[FECHA DE TERMINACIÓN FINAL]]=0,"PENDIENTE FECHA",IF(Tabla2022[[#This Row],[FECHA DE TERMINACIÓN FINAL]]&lt;15,"PRÓXIMO A VENCER",IF(Tabla2022[[#This Row],[FECHA DE TERMINACIÓN FINAL]]&gt;30,"VIGENTE",IF(Tabla2022[[#This Row],[FECHA DE TERMINACIÓN FINAL]]&lt;0,"VENCIDO"))))</f>
        <v>VIGENTE</v>
      </c>
      <c r="E135" s="1">
        <v>69727</v>
      </c>
      <c r="F135" s="1" t="s">
        <v>1312</v>
      </c>
      <c r="G135" s="1" t="s">
        <v>1313</v>
      </c>
      <c r="H135" s="5" t="s">
        <v>1314</v>
      </c>
      <c r="I135" s="1" t="s">
        <v>1071</v>
      </c>
      <c r="J135" s="1">
        <v>151</v>
      </c>
      <c r="K135" s="6">
        <v>44582</v>
      </c>
      <c r="L135" s="1">
        <v>321</v>
      </c>
      <c r="M135" s="7">
        <v>44599</v>
      </c>
      <c r="N135" s="8" t="s">
        <v>96</v>
      </c>
      <c r="O135" s="1" t="s">
        <v>97</v>
      </c>
      <c r="P135" s="1" t="s">
        <v>98</v>
      </c>
      <c r="Q135" s="1">
        <v>1</v>
      </c>
      <c r="R135" s="10" t="s">
        <v>1315</v>
      </c>
      <c r="S135" s="10" t="s">
        <v>1315</v>
      </c>
      <c r="T135" s="1" t="s">
        <v>101</v>
      </c>
      <c r="U135" s="1" t="s">
        <v>1316</v>
      </c>
      <c r="V135" s="1" t="s">
        <v>103</v>
      </c>
      <c r="W135" s="8" t="s">
        <v>104</v>
      </c>
      <c r="X135" s="8" t="s">
        <v>105</v>
      </c>
      <c r="Y135" s="1" t="s">
        <v>127</v>
      </c>
      <c r="Z135" s="1" t="s">
        <v>471</v>
      </c>
      <c r="AA135" s="1" t="s">
        <v>101</v>
      </c>
      <c r="AB135" s="1" t="s">
        <v>108</v>
      </c>
      <c r="AC135" s="1">
        <v>1019076136</v>
      </c>
      <c r="AD135" s="1">
        <v>1</v>
      </c>
      <c r="AE135" s="1" t="str">
        <f>IF(Tabla2022[[#This Row],[CONTRATISTA CONJUNTO]]="NO"," - ")</f>
        <v xml:space="preserve"> - </v>
      </c>
      <c r="AF135" s="1" t="str">
        <f>IF(Tabla2022[[#This Row],[CONTRATISTA CONJUNTO]]="NO"," - ")</f>
        <v xml:space="preserve"> - </v>
      </c>
      <c r="AG135" s="1" t="str">
        <f>IF(Tabla2022[[#This Row],[CONTRATISTA CONJUNTO]]="NO"," - ")</f>
        <v xml:space="preserve"> - </v>
      </c>
      <c r="AH135" s="6">
        <v>33923</v>
      </c>
      <c r="AI135" s="8" t="s">
        <v>1317</v>
      </c>
      <c r="AJ135" s="1">
        <v>3138690705</v>
      </c>
      <c r="AK135" s="1" t="s">
        <v>1318</v>
      </c>
      <c r="AL135" s="1" t="s">
        <v>505</v>
      </c>
      <c r="AM135" s="1">
        <v>1019006008</v>
      </c>
      <c r="AN135" s="1">
        <v>6</v>
      </c>
      <c r="AO135" s="1"/>
      <c r="AP135" s="1"/>
      <c r="AQ135" s="1" t="s">
        <v>113</v>
      </c>
      <c r="AR135" s="1" t="s">
        <v>114</v>
      </c>
      <c r="AS135" s="6">
        <v>44590</v>
      </c>
      <c r="AT135" s="1" t="s">
        <v>344</v>
      </c>
      <c r="AU135" s="6">
        <v>44589</v>
      </c>
      <c r="AV135" s="6">
        <v>44589</v>
      </c>
      <c r="AW135" s="12">
        <v>66000000</v>
      </c>
      <c r="AX135" s="13">
        <v>44599</v>
      </c>
      <c r="AY135" s="6">
        <v>44932</v>
      </c>
      <c r="AZ135" s="14">
        <v>44932.5</v>
      </c>
      <c r="BA135" s="1">
        <f>Tabla2022[[#This Row],[FECHA DE TERMINACIÓN INICIAL]]-Tabla2022[[#This Row],[FECHA ACTA DE INICIO]]</f>
        <v>333</v>
      </c>
      <c r="BB135" s="1">
        <f t="shared" si="2"/>
        <v>11</v>
      </c>
      <c r="BC135" s="12">
        <f>IF(Tabla2022[[#This Row],[PLAZO DE EJECUCIÓN MESES ]]&gt;0,Tabla2022[[#This Row],[VALOR INICIAL DEL CONTRATO]]/Tabla2022[[#This Row],[PLAZO DE EJECUCIÓN MESES ]]," 0 ")</f>
        <v>6000000</v>
      </c>
      <c r="BD135" s="1" t="s">
        <v>101</v>
      </c>
      <c r="BE135" s="12">
        <f>IF(Tabla2022[[#This Row],[ANTICIPOS]]="NO",0," - ")</f>
        <v>0</v>
      </c>
      <c r="BF135" s="1" t="s">
        <v>101</v>
      </c>
      <c r="BG135" s="1"/>
      <c r="BH135" s="1"/>
      <c r="BI135" s="1"/>
      <c r="BJ135" s="1"/>
      <c r="BK135" s="1"/>
      <c r="BL135" s="1"/>
      <c r="BM135" s="1"/>
      <c r="BN135" s="1"/>
      <c r="BO135" s="1"/>
      <c r="BP135" s="1"/>
      <c r="BQ135" s="1"/>
      <c r="BR135" s="1"/>
      <c r="BS135" s="1"/>
      <c r="BT135" s="1"/>
      <c r="BU135" s="1"/>
      <c r="BV135" s="1"/>
      <c r="BW135" s="1"/>
      <c r="BX135" s="1"/>
      <c r="BY135" s="1"/>
      <c r="BZ135" s="1">
        <f>Tabla2022[[#This Row],[DÍAS PRORROGA 1]]+Tabla2022[[#This Row],[DÍAS PRORROGA  2]]+Tabla2022[[#This Row],[DÍAS PRORROGA 3]]</f>
        <v>0</v>
      </c>
      <c r="CA135" s="12">
        <f>IF(Tabla2022[[#This Row],[ADICIÓN]]="NO",0,Tabla2022[[#This Row],[VALOR ADICIÓN 1]]+Tabla2022[[#This Row],[VALOR ADICIÓN 2]]+Tabla2022[[#This Row],[VALOR ADICIÓN 3]])</f>
        <v>0</v>
      </c>
      <c r="CB135" s="1"/>
      <c r="CC135" s="1"/>
      <c r="CD135" s="6">
        <f>IF(Tabla2022[[#This Row],[ADICIÓN]]="SI",Tabla2022[[#This Row],[PLAZO DE EJECUCIÓN DÍAS]]+Tabla2022[[#This Row],[DÍAS PRORROGA 1]]+Tabla2022[[#This Row],[DÍAS PRORROGA  2]]+Tabla2022[[#This Row],[DÍAS PRORROGA 3]],Tabla2022[[#This Row],[FECHA DE TERMINACIÓN INICIAL]])+Tabla2022[[#This Row],[TOTAL DÍAS SUSPENDIDOS]]</f>
        <v>44932</v>
      </c>
      <c r="CE135" s="12">
        <f>IF(Tabla2022[[#This Row],[ADICIÓN]]="SI",Tabla2022[[#This Row],[VALOR INICIAL DEL CONTRATO]]+Tabla2022[[#This Row],[VALOR ADICIONES ]],Tabla2022[[#This Row],[VALOR INICIAL DEL CONTRATO]])</f>
        <v>66000000</v>
      </c>
      <c r="CF135" s="8"/>
      <c r="CG135" s="8"/>
      <c r="CH135" s="5"/>
      <c r="CI135" s="5" t="s">
        <v>1319</v>
      </c>
      <c r="CJ135" s="1">
        <v>57</v>
      </c>
      <c r="CK135" s="8" t="s">
        <v>118</v>
      </c>
      <c r="CL135" s="8" t="s">
        <v>119</v>
      </c>
      <c r="CM135" s="1">
        <v>1696</v>
      </c>
    </row>
    <row r="136" spans="1:91" ht="76.5" x14ac:dyDescent="0.45">
      <c r="A136" s="1">
        <v>2022</v>
      </c>
      <c r="B136" s="1">
        <v>135</v>
      </c>
      <c r="C136" s="1" t="s">
        <v>91</v>
      </c>
      <c r="D136" s="1" t="str">
        <f>IF(Tabla2022[[#This Row],[FECHA DE TERMINACIÓN FINAL]]=0,"PENDIENTE FECHA",IF(Tabla2022[[#This Row],[FECHA DE TERMINACIÓN FINAL]]&lt;15,"PRÓXIMO A VENCER",IF(Tabla2022[[#This Row],[FECHA DE TERMINACIÓN FINAL]]&gt;30,"VIGENTE",IF(Tabla2022[[#This Row],[FECHA DE TERMINACIÓN FINAL]]&lt;0,"VENCIDO"))))</f>
        <v>VIGENTE</v>
      </c>
      <c r="E136" s="1">
        <v>71031</v>
      </c>
      <c r="F136" s="1" t="s">
        <v>1320</v>
      </c>
      <c r="G136" s="1" t="s">
        <v>1321</v>
      </c>
      <c r="H136" s="5" t="s">
        <v>1322</v>
      </c>
      <c r="I136" s="1" t="s">
        <v>248</v>
      </c>
      <c r="J136" s="1">
        <v>285</v>
      </c>
      <c r="K136" s="6">
        <v>44589</v>
      </c>
      <c r="L136" s="1">
        <v>259</v>
      </c>
      <c r="M136" s="7">
        <v>44593</v>
      </c>
      <c r="N136" s="8" t="s">
        <v>928</v>
      </c>
      <c r="O136" s="1" t="s">
        <v>97</v>
      </c>
      <c r="P136" s="1" t="s">
        <v>98</v>
      </c>
      <c r="Q136" s="1">
        <v>1</v>
      </c>
      <c r="R136" s="10" t="s">
        <v>1063</v>
      </c>
      <c r="S136" s="10" t="s">
        <v>1063</v>
      </c>
      <c r="T136" s="1" t="s">
        <v>101</v>
      </c>
      <c r="U136" s="1" t="s">
        <v>1323</v>
      </c>
      <c r="V136" s="1" t="s">
        <v>103</v>
      </c>
      <c r="W136" s="8" t="s">
        <v>104</v>
      </c>
      <c r="X136" s="8" t="s">
        <v>105</v>
      </c>
      <c r="Y136" s="1" t="s">
        <v>127</v>
      </c>
      <c r="Z136" s="1" t="s">
        <v>450</v>
      </c>
      <c r="AA136" s="1" t="s">
        <v>101</v>
      </c>
      <c r="AB136" s="1" t="s">
        <v>108</v>
      </c>
      <c r="AC136" s="1">
        <v>1083553855</v>
      </c>
      <c r="AD136" s="1">
        <v>6</v>
      </c>
      <c r="AE136" s="1" t="str">
        <f>IF(Tabla2022[[#This Row],[CONTRATISTA CONJUNTO]]="NO"," - ")</f>
        <v xml:space="preserve"> - </v>
      </c>
      <c r="AF136" s="1" t="str">
        <f>IF(Tabla2022[[#This Row],[CONTRATISTA CONJUNTO]]="NO"," - ")</f>
        <v xml:space="preserve"> - </v>
      </c>
      <c r="AG136" s="1" t="str">
        <f>IF(Tabla2022[[#This Row],[CONTRATISTA CONJUNTO]]="NO"," - ")</f>
        <v xml:space="preserve"> - </v>
      </c>
      <c r="AH136" s="6">
        <v>32922</v>
      </c>
      <c r="AI136" s="8" t="s">
        <v>1324</v>
      </c>
      <c r="AJ136" s="1">
        <v>3012796681</v>
      </c>
      <c r="AK136" s="1" t="s">
        <v>1325</v>
      </c>
      <c r="AL136" s="1" t="s">
        <v>547</v>
      </c>
      <c r="AM136" s="1">
        <v>63526944</v>
      </c>
      <c r="AN136" s="1">
        <v>5</v>
      </c>
      <c r="AO136" s="1"/>
      <c r="AP136" s="1"/>
      <c r="AQ136" s="1" t="s">
        <v>113</v>
      </c>
      <c r="AR136" s="1" t="s">
        <v>114</v>
      </c>
      <c r="AS136" s="6">
        <v>44589</v>
      </c>
      <c r="AT136" s="1" t="s">
        <v>344</v>
      </c>
      <c r="AU136" s="6">
        <v>44592</v>
      </c>
      <c r="AV136" s="6">
        <v>44593</v>
      </c>
      <c r="AW136" s="12">
        <v>50600000</v>
      </c>
      <c r="AX136" s="13">
        <v>44595</v>
      </c>
      <c r="AY136" s="6">
        <v>44928</v>
      </c>
      <c r="AZ136" s="14">
        <v>44928.999305555553</v>
      </c>
      <c r="BA136" s="1">
        <f>Tabla2022[[#This Row],[FECHA DE TERMINACIÓN INICIAL]]-Tabla2022[[#This Row],[FECHA ACTA DE INICIO]]</f>
        <v>333</v>
      </c>
      <c r="BB136" s="1">
        <f t="shared" si="2"/>
        <v>11</v>
      </c>
      <c r="BC136" s="12">
        <f>IF(Tabla2022[[#This Row],[PLAZO DE EJECUCIÓN MESES ]]&gt;0,Tabla2022[[#This Row],[VALOR INICIAL DEL CONTRATO]]/Tabla2022[[#This Row],[PLAZO DE EJECUCIÓN MESES ]]," 0 ")</f>
        <v>4600000</v>
      </c>
      <c r="BD136" s="1" t="s">
        <v>101</v>
      </c>
      <c r="BE136" s="12">
        <f>IF(Tabla2022[[#This Row],[ANTICIPOS]]="NO",0," - ")</f>
        <v>0</v>
      </c>
      <c r="BF136" s="1" t="s">
        <v>101</v>
      </c>
      <c r="BG136" s="1"/>
      <c r="BH136" s="1"/>
      <c r="BI136" s="1"/>
      <c r="BJ136" s="1"/>
      <c r="BK136" s="1"/>
      <c r="BL136" s="1"/>
      <c r="BM136" s="1"/>
      <c r="BN136" s="1"/>
      <c r="BO136" s="1"/>
      <c r="BP136" s="1"/>
      <c r="BQ136" s="1"/>
      <c r="BR136" s="1"/>
      <c r="BS136" s="1"/>
      <c r="BT136" s="1"/>
      <c r="BU136" s="1"/>
      <c r="BV136" s="1"/>
      <c r="BW136" s="1"/>
      <c r="BX136" s="1"/>
      <c r="BY136" s="1"/>
      <c r="BZ136" s="1">
        <f>Tabla2022[[#This Row],[DÍAS PRORROGA 1]]+Tabla2022[[#This Row],[DÍAS PRORROGA  2]]+Tabla2022[[#This Row],[DÍAS PRORROGA 3]]</f>
        <v>0</v>
      </c>
      <c r="CA136" s="12">
        <f>IF(Tabla2022[[#This Row],[ADICIÓN]]="NO",0,Tabla2022[[#This Row],[VALOR ADICIÓN 1]]+Tabla2022[[#This Row],[VALOR ADICIÓN 2]]+Tabla2022[[#This Row],[VALOR ADICIÓN 3]])</f>
        <v>0</v>
      </c>
      <c r="CB136" s="1"/>
      <c r="CC136" s="1"/>
      <c r="CD136" s="6">
        <f>IF(Tabla2022[[#This Row],[ADICIÓN]]="SI",Tabla2022[[#This Row],[PLAZO DE EJECUCIÓN DÍAS]]+Tabla2022[[#This Row],[DÍAS PRORROGA 1]]+Tabla2022[[#This Row],[DÍAS PRORROGA  2]]+Tabla2022[[#This Row],[DÍAS PRORROGA 3]],Tabla2022[[#This Row],[FECHA DE TERMINACIÓN INICIAL]])+Tabla2022[[#This Row],[TOTAL DÍAS SUSPENDIDOS]]</f>
        <v>44928</v>
      </c>
      <c r="CE136" s="12">
        <f>IF(Tabla2022[[#This Row],[ADICIÓN]]="SI",Tabla2022[[#This Row],[VALOR INICIAL DEL CONTRATO]]+Tabla2022[[#This Row],[VALOR ADICIONES ]],Tabla2022[[#This Row],[VALOR INICIAL DEL CONTRATO]])</f>
        <v>50600000</v>
      </c>
      <c r="CF136" s="8"/>
      <c r="CG136" s="8"/>
      <c r="CH136" s="5"/>
      <c r="CI136" s="5" t="s">
        <v>1326</v>
      </c>
      <c r="CJ136" s="1">
        <v>48</v>
      </c>
      <c r="CK136" s="22" t="s">
        <v>935</v>
      </c>
      <c r="CL136" s="21" t="s">
        <v>936</v>
      </c>
      <c r="CM136" s="1">
        <v>1683</v>
      </c>
    </row>
    <row r="137" spans="1:91" ht="76.5" x14ac:dyDescent="0.45">
      <c r="A137" s="1">
        <v>2022</v>
      </c>
      <c r="B137" s="1">
        <v>136</v>
      </c>
      <c r="C137" s="1" t="s">
        <v>91</v>
      </c>
      <c r="D137" s="1" t="str">
        <f>IF(Tabla2022[[#This Row],[FECHA DE TERMINACIÓN FINAL]]=0,"PENDIENTE FECHA",IF(Tabla2022[[#This Row],[FECHA DE TERMINACIÓN FINAL]]&lt;15,"PRÓXIMO A VENCER",IF(Tabla2022[[#This Row],[FECHA DE TERMINACIÓN FINAL]]&gt;30,"VIGENTE",IF(Tabla2022[[#This Row],[FECHA DE TERMINACIÓN FINAL]]&lt;0,"VENCIDO"))))</f>
        <v>VIGENTE</v>
      </c>
      <c r="E137" s="1">
        <v>69806</v>
      </c>
      <c r="F137" s="1" t="s">
        <v>1327</v>
      </c>
      <c r="G137" s="1" t="s">
        <v>1328</v>
      </c>
      <c r="H137" s="5" t="s">
        <v>1329</v>
      </c>
      <c r="I137" s="1" t="s">
        <v>200</v>
      </c>
      <c r="J137" s="1">
        <v>99</v>
      </c>
      <c r="K137" s="6">
        <v>44579</v>
      </c>
      <c r="L137" s="1">
        <v>295</v>
      </c>
      <c r="M137" s="7">
        <v>44596</v>
      </c>
      <c r="N137" s="8" t="s">
        <v>559</v>
      </c>
      <c r="O137" s="1" t="s">
        <v>97</v>
      </c>
      <c r="P137" s="1" t="s">
        <v>98</v>
      </c>
      <c r="Q137" s="1">
        <v>1</v>
      </c>
      <c r="R137" s="10" t="s">
        <v>1330</v>
      </c>
      <c r="S137" s="10" t="s">
        <v>1330</v>
      </c>
      <c r="T137" s="1" t="s">
        <v>101</v>
      </c>
      <c r="U137" s="1" t="s">
        <v>1331</v>
      </c>
      <c r="V137" s="1" t="s">
        <v>103</v>
      </c>
      <c r="W137" s="8" t="s">
        <v>104</v>
      </c>
      <c r="X137" s="8" t="s">
        <v>105</v>
      </c>
      <c r="Y137" s="1" t="s">
        <v>106</v>
      </c>
      <c r="Z137" s="1" t="s">
        <v>471</v>
      </c>
      <c r="AA137" s="1" t="s">
        <v>114</v>
      </c>
      <c r="AB137" s="1" t="s">
        <v>108</v>
      </c>
      <c r="AC137" s="1">
        <v>1018502056</v>
      </c>
      <c r="AD137" s="1">
        <v>3</v>
      </c>
      <c r="AE137" s="1" t="str">
        <f>IF(Tabla2022[[#This Row],[CONTRATISTA CONJUNTO]]="NO"," - ")</f>
        <v xml:space="preserve"> - </v>
      </c>
      <c r="AF137" s="1" t="str">
        <f>IF(Tabla2022[[#This Row],[CONTRATISTA CONJUNTO]]="NO"," - ")</f>
        <v xml:space="preserve"> - </v>
      </c>
      <c r="AG137" s="1" t="str">
        <f>IF(Tabla2022[[#This Row],[CONTRATISTA CONJUNTO]]="NO"," - ")</f>
        <v xml:space="preserve"> - </v>
      </c>
      <c r="AH137" s="6">
        <v>35884</v>
      </c>
      <c r="AI137" s="8" t="s">
        <v>1332</v>
      </c>
      <c r="AJ137" s="1">
        <v>3158749513</v>
      </c>
      <c r="AK137" s="1" t="s">
        <v>1333</v>
      </c>
      <c r="AL137" s="1" t="s">
        <v>474</v>
      </c>
      <c r="AM137" s="1">
        <v>79889687</v>
      </c>
      <c r="AN137" s="1">
        <v>2</v>
      </c>
      <c r="AO137" s="1"/>
      <c r="AP137" s="1"/>
      <c r="AQ137" s="1" t="s">
        <v>113</v>
      </c>
      <c r="AR137" s="1" t="s">
        <v>114</v>
      </c>
      <c r="AS137" s="6">
        <v>44582</v>
      </c>
      <c r="AT137" s="1" t="s">
        <v>515</v>
      </c>
      <c r="AU137" s="6">
        <v>44589</v>
      </c>
      <c r="AV137" s="6">
        <v>44589</v>
      </c>
      <c r="AW137" s="12">
        <v>50600000</v>
      </c>
      <c r="AX137" s="13">
        <v>44596</v>
      </c>
      <c r="AY137" s="6">
        <v>44929</v>
      </c>
      <c r="AZ137" s="14">
        <v>44929.999305555553</v>
      </c>
      <c r="BA137" s="1">
        <f>Tabla2022[[#This Row],[FECHA DE TERMINACIÓN INICIAL]]-Tabla2022[[#This Row],[FECHA ACTA DE INICIO]]</f>
        <v>333</v>
      </c>
      <c r="BB137" s="1">
        <f t="shared" si="2"/>
        <v>11</v>
      </c>
      <c r="BC137" s="12">
        <f>IF(Tabla2022[[#This Row],[PLAZO DE EJECUCIÓN MESES ]]&gt;0,Tabla2022[[#This Row],[VALOR INICIAL DEL CONTRATO]]/Tabla2022[[#This Row],[PLAZO DE EJECUCIÓN MESES ]]," 0 ")</f>
        <v>4600000</v>
      </c>
      <c r="BD137" s="1" t="s">
        <v>101</v>
      </c>
      <c r="BE137" s="12">
        <f>IF(Tabla2022[[#This Row],[ANTICIPOS]]="NO",0," - ")</f>
        <v>0</v>
      </c>
      <c r="BF137" s="1" t="s">
        <v>101</v>
      </c>
      <c r="BG137" s="1"/>
      <c r="BH137" s="1"/>
      <c r="BI137" s="1"/>
      <c r="BJ137" s="1"/>
      <c r="BK137" s="1"/>
      <c r="BL137" s="1"/>
      <c r="BM137" s="1"/>
      <c r="BN137" s="1"/>
      <c r="BO137" s="1"/>
      <c r="BP137" s="1"/>
      <c r="BQ137" s="1"/>
      <c r="BR137" s="1"/>
      <c r="BS137" s="1"/>
      <c r="BT137" s="1"/>
      <c r="BU137" s="1"/>
      <c r="BV137" s="1"/>
      <c r="BW137" s="1"/>
      <c r="BX137" s="1"/>
      <c r="BY137" s="1"/>
      <c r="BZ137" s="1">
        <f>Tabla2022[[#This Row],[DÍAS PRORROGA 1]]+Tabla2022[[#This Row],[DÍAS PRORROGA  2]]+Tabla2022[[#This Row],[DÍAS PRORROGA 3]]</f>
        <v>0</v>
      </c>
      <c r="CA137" s="12">
        <f>IF(Tabla2022[[#This Row],[ADICIÓN]]="NO",0,Tabla2022[[#This Row],[VALOR ADICIÓN 1]]+Tabla2022[[#This Row],[VALOR ADICIÓN 2]]+Tabla2022[[#This Row],[VALOR ADICIÓN 3]])</f>
        <v>0</v>
      </c>
      <c r="CB137" s="1"/>
      <c r="CC137" s="1"/>
      <c r="CD137" s="6">
        <f>IF(Tabla2022[[#This Row],[ADICIÓN]]="SI",Tabla2022[[#This Row],[PLAZO DE EJECUCIÓN DÍAS]]+Tabla2022[[#This Row],[DÍAS PRORROGA 1]]+Tabla2022[[#This Row],[DÍAS PRORROGA  2]]+Tabla2022[[#This Row],[DÍAS PRORROGA 3]],Tabla2022[[#This Row],[FECHA DE TERMINACIÓN INICIAL]])+Tabla2022[[#This Row],[TOTAL DÍAS SUSPENDIDOS]]</f>
        <v>44929</v>
      </c>
      <c r="CE137" s="12">
        <f>IF(Tabla2022[[#This Row],[ADICIÓN]]="SI",Tabla2022[[#This Row],[VALOR INICIAL DEL CONTRATO]]+Tabla2022[[#This Row],[VALOR ADICIONES ]],Tabla2022[[#This Row],[VALOR INICIAL DEL CONTRATO]])</f>
        <v>50600000</v>
      </c>
      <c r="CF137" s="8"/>
      <c r="CG137" s="8"/>
      <c r="CH137" s="5"/>
      <c r="CI137" s="5" t="s">
        <v>1334</v>
      </c>
      <c r="CJ137" s="1">
        <v>55</v>
      </c>
      <c r="CK137" s="2" t="s">
        <v>223</v>
      </c>
      <c r="CL137" s="2" t="s">
        <v>119</v>
      </c>
      <c r="CM137" s="1">
        <v>1691</v>
      </c>
    </row>
    <row r="138" spans="1:91" ht="51" x14ac:dyDescent="0.45">
      <c r="A138" s="1">
        <v>2022</v>
      </c>
      <c r="B138" s="1">
        <v>137</v>
      </c>
      <c r="C138" s="1" t="s">
        <v>91</v>
      </c>
      <c r="D138" s="1" t="str">
        <f>IF(Tabla2022[[#This Row],[FECHA DE TERMINACIÓN FINAL]]=0,"PENDIENTE FECHA",IF(Tabla2022[[#This Row],[FECHA DE TERMINACIÓN FINAL]]&lt;15,"PRÓXIMO A VENCER",IF(Tabla2022[[#This Row],[FECHA DE TERMINACIÓN FINAL]]&gt;30,"VIGENTE",IF(Tabla2022[[#This Row],[FECHA DE TERMINACIÓN FINAL]]&lt;0,"VENCIDO"))))</f>
        <v>VIGENTE</v>
      </c>
      <c r="E138" s="1">
        <v>69724</v>
      </c>
      <c r="F138" s="1" t="s">
        <v>1335</v>
      </c>
      <c r="G138" s="1" t="s">
        <v>1336</v>
      </c>
      <c r="H138" s="5" t="s">
        <v>1337</v>
      </c>
      <c r="I138" s="1" t="s">
        <v>176</v>
      </c>
      <c r="J138" s="1">
        <v>223</v>
      </c>
      <c r="K138" s="6">
        <v>44587</v>
      </c>
      <c r="L138" s="1">
        <v>262</v>
      </c>
      <c r="M138" s="7">
        <v>44593</v>
      </c>
      <c r="N138" s="8" t="s">
        <v>96</v>
      </c>
      <c r="O138" s="1" t="s">
        <v>97</v>
      </c>
      <c r="P138" s="1" t="s">
        <v>98</v>
      </c>
      <c r="Q138" s="1">
        <v>1</v>
      </c>
      <c r="R138" s="1" t="s">
        <v>447</v>
      </c>
      <c r="S138" s="10" t="s">
        <v>1338</v>
      </c>
      <c r="T138" s="1" t="s">
        <v>101</v>
      </c>
      <c r="U138" s="1" t="s">
        <v>1339</v>
      </c>
      <c r="V138" s="1" t="s">
        <v>103</v>
      </c>
      <c r="W138" s="8" t="s">
        <v>104</v>
      </c>
      <c r="X138" s="8" t="s">
        <v>105</v>
      </c>
      <c r="Y138" s="1" t="s">
        <v>106</v>
      </c>
      <c r="Z138" s="1" t="s">
        <v>471</v>
      </c>
      <c r="AA138" s="1" t="s">
        <v>114</v>
      </c>
      <c r="AB138" s="1" t="s">
        <v>108</v>
      </c>
      <c r="AC138" s="1">
        <v>1023019741</v>
      </c>
      <c r="AD138" s="1">
        <v>8</v>
      </c>
      <c r="AE138" s="1" t="str">
        <f>IF(Tabla2022[[#This Row],[CONTRATISTA CONJUNTO]]="NO"," - ")</f>
        <v xml:space="preserve"> - </v>
      </c>
      <c r="AF138" s="1" t="str">
        <f>IF(Tabla2022[[#This Row],[CONTRATISTA CONJUNTO]]="NO"," - ")</f>
        <v xml:space="preserve"> - </v>
      </c>
      <c r="AG138" s="1" t="str">
        <f>IF(Tabla2022[[#This Row],[CONTRATISTA CONJUNTO]]="NO"," - ")</f>
        <v xml:space="preserve"> - </v>
      </c>
      <c r="AH138" s="6">
        <v>35498</v>
      </c>
      <c r="AI138" s="8" t="s">
        <v>1340</v>
      </c>
      <c r="AJ138" s="1">
        <v>3208991563</v>
      </c>
      <c r="AK138" s="1" t="s">
        <v>1341</v>
      </c>
      <c r="AL138" s="1" t="s">
        <v>505</v>
      </c>
      <c r="AM138" s="1">
        <v>1019006008</v>
      </c>
      <c r="AN138" s="1">
        <v>6</v>
      </c>
      <c r="AO138" s="1"/>
      <c r="AP138" s="1"/>
      <c r="AQ138" s="1" t="s">
        <v>113</v>
      </c>
      <c r="AR138" s="1" t="s">
        <v>114</v>
      </c>
      <c r="AS138" s="6">
        <v>44589</v>
      </c>
      <c r="AT138" s="1" t="s">
        <v>515</v>
      </c>
      <c r="AU138" s="6">
        <v>44589</v>
      </c>
      <c r="AV138" s="6">
        <v>44589</v>
      </c>
      <c r="AW138" s="12">
        <v>29700000</v>
      </c>
      <c r="AX138" s="13">
        <v>44595</v>
      </c>
      <c r="AY138" s="6">
        <v>44928</v>
      </c>
      <c r="AZ138" s="14">
        <v>44928.999305555553</v>
      </c>
      <c r="BA138" s="1">
        <f>Tabla2022[[#This Row],[FECHA DE TERMINACIÓN INICIAL]]-Tabla2022[[#This Row],[FECHA ACTA DE INICIO]]</f>
        <v>333</v>
      </c>
      <c r="BB138" s="1">
        <f t="shared" si="2"/>
        <v>11</v>
      </c>
      <c r="BC138" s="12">
        <f>IF(Tabla2022[[#This Row],[PLAZO DE EJECUCIÓN MESES ]]&gt;0,Tabla2022[[#This Row],[VALOR INICIAL DEL CONTRATO]]/Tabla2022[[#This Row],[PLAZO DE EJECUCIÓN MESES ]]," 0 ")</f>
        <v>2700000</v>
      </c>
      <c r="BD138" s="1" t="s">
        <v>101</v>
      </c>
      <c r="BE138" s="12">
        <f>IF(Tabla2022[[#This Row],[ANTICIPOS]]="NO",0," - ")</f>
        <v>0</v>
      </c>
      <c r="BF138" s="1" t="s">
        <v>101</v>
      </c>
      <c r="BG138" s="1"/>
      <c r="BH138" s="1"/>
      <c r="BI138" s="1"/>
      <c r="BJ138" s="1"/>
      <c r="BK138" s="1"/>
      <c r="BL138" s="1"/>
      <c r="BM138" s="1"/>
      <c r="BN138" s="1"/>
      <c r="BO138" s="1"/>
      <c r="BP138" s="1"/>
      <c r="BQ138" s="1"/>
      <c r="BR138" s="1"/>
      <c r="BS138" s="1"/>
      <c r="BT138" s="1"/>
      <c r="BU138" s="1"/>
      <c r="BV138" s="1"/>
      <c r="BW138" s="1"/>
      <c r="BX138" s="1"/>
      <c r="BY138" s="1"/>
      <c r="BZ138" s="1">
        <f>Tabla2022[[#This Row],[DÍAS PRORROGA 1]]+Tabla2022[[#This Row],[DÍAS PRORROGA  2]]+Tabla2022[[#This Row],[DÍAS PRORROGA 3]]</f>
        <v>0</v>
      </c>
      <c r="CA138" s="12">
        <f>IF(Tabla2022[[#This Row],[ADICIÓN]]="NO",0,Tabla2022[[#This Row],[VALOR ADICIÓN 1]]+Tabla2022[[#This Row],[VALOR ADICIÓN 2]]+Tabla2022[[#This Row],[VALOR ADICIÓN 3]])</f>
        <v>0</v>
      </c>
      <c r="CB138" s="1"/>
      <c r="CC138" s="1"/>
      <c r="CD138" s="6">
        <f>IF(Tabla2022[[#This Row],[ADICIÓN]]="SI",Tabla2022[[#This Row],[PLAZO DE EJECUCIÓN DÍAS]]+Tabla2022[[#This Row],[DÍAS PRORROGA 1]]+Tabla2022[[#This Row],[DÍAS PRORROGA  2]]+Tabla2022[[#This Row],[DÍAS PRORROGA 3]],Tabla2022[[#This Row],[FECHA DE TERMINACIÓN INICIAL]])+Tabla2022[[#This Row],[TOTAL DÍAS SUSPENDIDOS]]</f>
        <v>44928</v>
      </c>
      <c r="CE138" s="12">
        <f>IF(Tabla2022[[#This Row],[ADICIÓN]]="SI",Tabla2022[[#This Row],[VALOR INICIAL DEL CONTRATO]]+Tabla2022[[#This Row],[VALOR ADICIONES ]],Tabla2022[[#This Row],[VALOR INICIAL DEL CONTRATO]])</f>
        <v>29700000</v>
      </c>
      <c r="CF138" s="8"/>
      <c r="CG138" s="8"/>
      <c r="CH138" s="5"/>
      <c r="CI138" s="5" t="s">
        <v>1342</v>
      </c>
      <c r="CJ138" s="1">
        <v>57</v>
      </c>
      <c r="CK138" s="8" t="s">
        <v>118</v>
      </c>
      <c r="CL138" s="8" t="s">
        <v>119</v>
      </c>
      <c r="CM138" s="1">
        <v>1696</v>
      </c>
    </row>
    <row r="139" spans="1:91" ht="51" x14ac:dyDescent="0.45">
      <c r="A139" s="1">
        <v>2022</v>
      </c>
      <c r="B139" s="1">
        <v>138</v>
      </c>
      <c r="C139" s="1" t="s">
        <v>91</v>
      </c>
      <c r="D139" s="1" t="str">
        <f>IF(Tabla2022[[#This Row],[FECHA DE TERMINACIÓN FINAL]]=0,"PENDIENTE FECHA",IF(Tabla2022[[#This Row],[FECHA DE TERMINACIÓN FINAL]]&lt;15,"PRÓXIMO A VENCER",IF(Tabla2022[[#This Row],[FECHA DE TERMINACIÓN FINAL]]&gt;30,"VIGENTE",IF(Tabla2022[[#This Row],[FECHA DE TERMINACIÓN FINAL]]&lt;0,"VENCIDO"))))</f>
        <v>VIGENTE</v>
      </c>
      <c r="E139" s="1">
        <v>69063</v>
      </c>
      <c r="F139" s="1" t="s">
        <v>1343</v>
      </c>
      <c r="G139" s="1" t="s">
        <v>1344</v>
      </c>
      <c r="H139" s="5" t="s">
        <v>1345</v>
      </c>
      <c r="I139" s="1" t="s">
        <v>176</v>
      </c>
      <c r="J139" s="1">
        <v>57</v>
      </c>
      <c r="K139" s="6">
        <v>44573</v>
      </c>
      <c r="L139" s="1">
        <v>263</v>
      </c>
      <c r="M139" s="7">
        <v>44593</v>
      </c>
      <c r="N139" s="8" t="s">
        <v>96</v>
      </c>
      <c r="O139" s="1" t="s">
        <v>97</v>
      </c>
      <c r="P139" s="1" t="s">
        <v>98</v>
      </c>
      <c r="Q139" s="1">
        <v>1</v>
      </c>
      <c r="R139" s="1" t="s">
        <v>447</v>
      </c>
      <c r="S139" s="10" t="s">
        <v>1346</v>
      </c>
      <c r="T139" s="1" t="s">
        <v>101</v>
      </c>
      <c r="U139" s="1" t="s">
        <v>1347</v>
      </c>
      <c r="V139" s="1" t="s">
        <v>103</v>
      </c>
      <c r="W139" s="8" t="s">
        <v>104</v>
      </c>
      <c r="X139" s="8" t="s">
        <v>105</v>
      </c>
      <c r="Y139" s="1" t="s">
        <v>127</v>
      </c>
      <c r="Z139" s="1" t="s">
        <v>1254</v>
      </c>
      <c r="AA139" s="1" t="s">
        <v>101</v>
      </c>
      <c r="AB139" s="1" t="s">
        <v>108</v>
      </c>
      <c r="AC139" s="1">
        <v>1032452416</v>
      </c>
      <c r="AD139" s="1">
        <v>7</v>
      </c>
      <c r="AE139" s="1" t="str">
        <f>IF(Tabla2022[[#This Row],[CONTRATISTA CONJUNTO]]="NO"," - ")</f>
        <v xml:space="preserve"> - </v>
      </c>
      <c r="AF139" s="1" t="str">
        <f>IF(Tabla2022[[#This Row],[CONTRATISTA CONJUNTO]]="NO"," - ")</f>
        <v xml:space="preserve"> - </v>
      </c>
      <c r="AG139" s="1" t="str">
        <f>IF(Tabla2022[[#This Row],[CONTRATISTA CONJUNTO]]="NO"," - ")</f>
        <v xml:space="preserve"> - </v>
      </c>
      <c r="AH139" s="6">
        <v>33860</v>
      </c>
      <c r="AI139" s="8" t="s">
        <v>1348</v>
      </c>
      <c r="AJ139" s="1">
        <v>3125285996</v>
      </c>
      <c r="AK139" s="1" t="s">
        <v>1349</v>
      </c>
      <c r="AL139" s="1" t="s">
        <v>1257</v>
      </c>
      <c r="AM139" s="1">
        <v>1136886263</v>
      </c>
      <c r="AN139" s="1">
        <v>7</v>
      </c>
      <c r="AO139" s="1"/>
      <c r="AP139" s="1"/>
      <c r="AQ139" s="1" t="s">
        <v>113</v>
      </c>
      <c r="AR139" s="1" t="s">
        <v>114</v>
      </c>
      <c r="AS139" s="6">
        <v>44591</v>
      </c>
      <c r="AT139" s="1" t="s">
        <v>115</v>
      </c>
      <c r="AU139" s="6">
        <v>44589</v>
      </c>
      <c r="AV139" s="6">
        <v>44589</v>
      </c>
      <c r="AW139" s="12">
        <v>29700000</v>
      </c>
      <c r="AX139" s="13">
        <v>44593</v>
      </c>
      <c r="AY139" s="6">
        <v>44926</v>
      </c>
      <c r="AZ139" s="14">
        <v>44926.999305555553</v>
      </c>
      <c r="BA139" s="1">
        <f>Tabla2022[[#This Row],[FECHA DE TERMINACIÓN INICIAL]]-Tabla2022[[#This Row],[FECHA ACTA DE INICIO]]</f>
        <v>333</v>
      </c>
      <c r="BB139" s="1">
        <f t="shared" si="2"/>
        <v>11</v>
      </c>
      <c r="BC139" s="12">
        <f>IF(Tabla2022[[#This Row],[PLAZO DE EJECUCIÓN MESES ]]&gt;0,Tabla2022[[#This Row],[VALOR INICIAL DEL CONTRATO]]/Tabla2022[[#This Row],[PLAZO DE EJECUCIÓN MESES ]]," 0 ")</f>
        <v>2700000</v>
      </c>
      <c r="BD139" s="1" t="s">
        <v>101</v>
      </c>
      <c r="BE139" s="12">
        <f>IF(Tabla2022[[#This Row],[ANTICIPOS]]="NO",0," - ")</f>
        <v>0</v>
      </c>
      <c r="BF139" s="1" t="s">
        <v>101</v>
      </c>
      <c r="BG139" s="1"/>
      <c r="BH139" s="1"/>
      <c r="BI139" s="1"/>
      <c r="BJ139" s="1"/>
      <c r="BK139" s="1"/>
      <c r="BL139" s="1"/>
      <c r="BM139" s="1"/>
      <c r="BN139" s="1"/>
      <c r="BO139" s="1"/>
      <c r="BP139" s="1"/>
      <c r="BQ139" s="1"/>
      <c r="BR139" s="1"/>
      <c r="BS139" s="1"/>
      <c r="BT139" s="1"/>
      <c r="BU139" s="1"/>
      <c r="BV139" s="1"/>
      <c r="BW139" s="1"/>
      <c r="BX139" s="1"/>
      <c r="BY139" s="1"/>
      <c r="BZ139" s="1">
        <f>Tabla2022[[#This Row],[DÍAS PRORROGA 1]]+Tabla2022[[#This Row],[DÍAS PRORROGA  2]]+Tabla2022[[#This Row],[DÍAS PRORROGA 3]]</f>
        <v>0</v>
      </c>
      <c r="CA139" s="12">
        <f>IF(Tabla2022[[#This Row],[ADICIÓN]]="NO",0,Tabla2022[[#This Row],[VALOR ADICIÓN 1]]+Tabla2022[[#This Row],[VALOR ADICIÓN 2]]+Tabla2022[[#This Row],[VALOR ADICIÓN 3]])</f>
        <v>0</v>
      </c>
      <c r="CB139" s="1"/>
      <c r="CC139" s="1"/>
      <c r="CD139" s="6">
        <f>IF(Tabla2022[[#This Row],[ADICIÓN]]="SI",Tabla2022[[#This Row],[PLAZO DE EJECUCIÓN DÍAS]]+Tabla2022[[#This Row],[DÍAS PRORROGA 1]]+Tabla2022[[#This Row],[DÍAS PRORROGA  2]]+Tabla2022[[#This Row],[DÍAS PRORROGA 3]],Tabla2022[[#This Row],[FECHA DE TERMINACIÓN INICIAL]])+Tabla2022[[#This Row],[TOTAL DÍAS SUSPENDIDOS]]</f>
        <v>44926</v>
      </c>
      <c r="CE139" s="12">
        <f>IF(Tabla2022[[#This Row],[ADICIÓN]]="SI",Tabla2022[[#This Row],[VALOR INICIAL DEL CONTRATO]]+Tabla2022[[#This Row],[VALOR ADICIONES ]],Tabla2022[[#This Row],[VALOR INICIAL DEL CONTRATO]])</f>
        <v>29700000</v>
      </c>
      <c r="CF139" s="8"/>
      <c r="CG139" s="8"/>
      <c r="CH139" s="5"/>
      <c r="CI139" s="5" t="s">
        <v>1350</v>
      </c>
      <c r="CJ139" s="1">
        <v>57</v>
      </c>
      <c r="CK139" s="8" t="s">
        <v>118</v>
      </c>
      <c r="CL139" s="8" t="s">
        <v>119</v>
      </c>
      <c r="CM139" s="1">
        <v>1696</v>
      </c>
    </row>
    <row r="140" spans="1:91" ht="51" x14ac:dyDescent="0.45">
      <c r="A140" s="1">
        <v>2022</v>
      </c>
      <c r="B140" s="1">
        <v>139</v>
      </c>
      <c r="C140" s="1" t="s">
        <v>91</v>
      </c>
      <c r="D140" s="1" t="str">
        <f>IF(Tabla2022[[#This Row],[FECHA DE TERMINACIÓN FINAL]]=0,"PENDIENTE FECHA",IF(Tabla2022[[#This Row],[FECHA DE TERMINACIÓN FINAL]]&lt;15,"PRÓXIMO A VENCER",IF(Tabla2022[[#This Row],[FECHA DE TERMINACIÓN FINAL]]&gt;30,"VIGENTE",IF(Tabla2022[[#This Row],[FECHA DE TERMINACIÓN FINAL]]&lt;0,"VENCIDO"))))</f>
        <v>VIGENTE</v>
      </c>
      <c r="E140" s="1">
        <v>68242</v>
      </c>
      <c r="F140" s="1" t="s">
        <v>1351</v>
      </c>
      <c r="G140" s="1" t="s">
        <v>1352</v>
      </c>
      <c r="H140" s="5" t="s">
        <v>1353</v>
      </c>
      <c r="I140" s="1" t="s">
        <v>95</v>
      </c>
      <c r="J140" s="1">
        <v>137</v>
      </c>
      <c r="K140" s="6">
        <v>44581</v>
      </c>
      <c r="L140" s="1">
        <v>273</v>
      </c>
      <c r="M140" s="7">
        <v>44594</v>
      </c>
      <c r="N140" s="8" t="s">
        <v>928</v>
      </c>
      <c r="O140" s="1" t="s">
        <v>97</v>
      </c>
      <c r="P140" s="1" t="s">
        <v>98</v>
      </c>
      <c r="Q140" s="1">
        <v>1</v>
      </c>
      <c r="R140" s="1" t="s">
        <v>1354</v>
      </c>
      <c r="S140" s="10" t="s">
        <v>1355</v>
      </c>
      <c r="T140" s="1" t="s">
        <v>101</v>
      </c>
      <c r="U140" s="1" t="s">
        <v>1356</v>
      </c>
      <c r="V140" s="1" t="s">
        <v>103</v>
      </c>
      <c r="W140" s="8" t="s">
        <v>104</v>
      </c>
      <c r="X140" s="8" t="s">
        <v>105</v>
      </c>
      <c r="Y140" s="1" t="s">
        <v>106</v>
      </c>
      <c r="Z140" s="1" t="s">
        <v>450</v>
      </c>
      <c r="AA140" s="1" t="s">
        <v>101</v>
      </c>
      <c r="AB140" s="1" t="s">
        <v>108</v>
      </c>
      <c r="AC140" s="1">
        <v>1030531958</v>
      </c>
      <c r="AD140" s="1">
        <v>9</v>
      </c>
      <c r="AE140" s="1" t="str">
        <f>IF(Tabla2022[[#This Row],[CONTRATISTA CONJUNTO]]="NO"," - ")</f>
        <v xml:space="preserve"> - </v>
      </c>
      <c r="AF140" s="1" t="str">
        <f>IF(Tabla2022[[#This Row],[CONTRATISTA CONJUNTO]]="NO"," - ")</f>
        <v xml:space="preserve"> - </v>
      </c>
      <c r="AG140" s="1" t="str">
        <f>IF(Tabla2022[[#This Row],[CONTRATISTA CONJUNTO]]="NO"," - ")</f>
        <v xml:space="preserve"> - </v>
      </c>
      <c r="AH140" s="6">
        <v>31761</v>
      </c>
      <c r="AI140" s="8" t="s">
        <v>1357</v>
      </c>
      <c r="AJ140" s="1">
        <v>3138026567</v>
      </c>
      <c r="AK140" s="1" t="s">
        <v>1358</v>
      </c>
      <c r="AL140" s="1" t="s">
        <v>547</v>
      </c>
      <c r="AM140" s="1">
        <v>63526944</v>
      </c>
      <c r="AN140" s="1">
        <v>5</v>
      </c>
      <c r="AO140" s="1"/>
      <c r="AP140" s="1"/>
      <c r="AQ140" s="1" t="s">
        <v>113</v>
      </c>
      <c r="AR140" s="1" t="s">
        <v>114</v>
      </c>
      <c r="AS140" s="6">
        <v>44590</v>
      </c>
      <c r="AT140" s="1" t="s">
        <v>344</v>
      </c>
      <c r="AU140" s="6">
        <v>44589</v>
      </c>
      <c r="AV140" s="6">
        <v>44589</v>
      </c>
      <c r="AW140" s="12">
        <v>29700000</v>
      </c>
      <c r="AX140" s="13">
        <v>44594</v>
      </c>
      <c r="AY140" s="6">
        <v>44927</v>
      </c>
      <c r="AZ140" s="14">
        <v>44927.999305555553</v>
      </c>
      <c r="BA140" s="1">
        <f>Tabla2022[[#This Row],[FECHA DE TERMINACIÓN INICIAL]]-Tabla2022[[#This Row],[FECHA ACTA DE INICIO]]</f>
        <v>333</v>
      </c>
      <c r="BB140" s="1">
        <f t="shared" si="2"/>
        <v>11</v>
      </c>
      <c r="BC140" s="12">
        <f>IF(Tabla2022[[#This Row],[PLAZO DE EJECUCIÓN MESES ]]&gt;0,Tabla2022[[#This Row],[VALOR INICIAL DEL CONTRATO]]/Tabla2022[[#This Row],[PLAZO DE EJECUCIÓN MESES ]]," 0 ")</f>
        <v>2700000</v>
      </c>
      <c r="BD140" s="1" t="s">
        <v>101</v>
      </c>
      <c r="BE140" s="12">
        <f>IF(Tabla2022[[#This Row],[ANTICIPOS]]="NO",0," - ")</f>
        <v>0</v>
      </c>
      <c r="BF140" s="1" t="s">
        <v>101</v>
      </c>
      <c r="BG140" s="1"/>
      <c r="BH140" s="1"/>
      <c r="BI140" s="1"/>
      <c r="BJ140" s="1"/>
      <c r="BK140" s="1"/>
      <c r="BL140" s="1"/>
      <c r="BM140" s="1"/>
      <c r="BN140" s="1"/>
      <c r="BO140" s="1"/>
      <c r="BP140" s="1"/>
      <c r="BQ140" s="1"/>
      <c r="BR140" s="1"/>
      <c r="BS140" s="1"/>
      <c r="BT140" s="1"/>
      <c r="BU140" s="1"/>
      <c r="BV140" s="1"/>
      <c r="BW140" s="1"/>
      <c r="BX140" s="1"/>
      <c r="BY140" s="1"/>
      <c r="BZ140" s="1">
        <f>Tabla2022[[#This Row],[DÍAS PRORROGA 1]]+Tabla2022[[#This Row],[DÍAS PRORROGA  2]]+Tabla2022[[#This Row],[DÍAS PRORROGA 3]]</f>
        <v>0</v>
      </c>
      <c r="CA140" s="12">
        <f>IF(Tabla2022[[#This Row],[ADICIÓN]]="NO",0,Tabla2022[[#This Row],[VALOR ADICIÓN 1]]+Tabla2022[[#This Row],[VALOR ADICIÓN 2]]+Tabla2022[[#This Row],[VALOR ADICIÓN 3]])</f>
        <v>0</v>
      </c>
      <c r="CB140" s="1"/>
      <c r="CC140" s="1"/>
      <c r="CD140" s="6">
        <f>IF(Tabla2022[[#This Row],[ADICIÓN]]="SI",Tabla2022[[#This Row],[PLAZO DE EJECUCIÓN DÍAS]]+Tabla2022[[#This Row],[DÍAS PRORROGA 1]]+Tabla2022[[#This Row],[DÍAS PRORROGA  2]]+Tabla2022[[#This Row],[DÍAS PRORROGA 3]],Tabla2022[[#This Row],[FECHA DE TERMINACIÓN INICIAL]])+Tabla2022[[#This Row],[TOTAL DÍAS SUSPENDIDOS]]</f>
        <v>44927</v>
      </c>
      <c r="CE140" s="12">
        <f>IF(Tabla2022[[#This Row],[ADICIÓN]]="SI",Tabla2022[[#This Row],[VALOR INICIAL DEL CONTRATO]]+Tabla2022[[#This Row],[VALOR ADICIONES ]],Tabla2022[[#This Row],[VALOR INICIAL DEL CONTRATO]])</f>
        <v>29700000</v>
      </c>
      <c r="CF140" s="8"/>
      <c r="CG140" s="8"/>
      <c r="CH140" s="5"/>
      <c r="CI140" s="5" t="s">
        <v>1359</v>
      </c>
      <c r="CJ140" s="1">
        <v>48</v>
      </c>
      <c r="CK140" s="22" t="s">
        <v>935</v>
      </c>
      <c r="CL140" s="21" t="s">
        <v>936</v>
      </c>
      <c r="CM140" s="1">
        <v>1683</v>
      </c>
    </row>
    <row r="141" spans="1:91" ht="51" x14ac:dyDescent="0.45">
      <c r="A141" s="1">
        <v>2022</v>
      </c>
      <c r="B141" s="1">
        <v>140</v>
      </c>
      <c r="C141" s="1" t="s">
        <v>91</v>
      </c>
      <c r="D141" s="1" t="str">
        <f>IF(Tabla2022[[#This Row],[FECHA DE TERMINACIÓN FINAL]]=0,"PENDIENTE FECHA",IF(Tabla2022[[#This Row],[FECHA DE TERMINACIÓN FINAL]]&lt;15,"PRÓXIMO A VENCER",IF(Tabla2022[[#This Row],[FECHA DE TERMINACIÓN FINAL]]&gt;30,"VIGENTE",IF(Tabla2022[[#This Row],[FECHA DE TERMINACIÓN FINAL]]&lt;0,"VENCIDO"))))</f>
        <v>VIGENTE</v>
      </c>
      <c r="E141" s="1">
        <v>70023</v>
      </c>
      <c r="F141" s="1" t="s">
        <v>1360</v>
      </c>
      <c r="G141" s="1" t="s">
        <v>1361</v>
      </c>
      <c r="H141" s="5" t="s">
        <v>1362</v>
      </c>
      <c r="I141" s="1" t="s">
        <v>123</v>
      </c>
      <c r="J141" s="1">
        <v>121</v>
      </c>
      <c r="K141" s="6">
        <v>44580</v>
      </c>
      <c r="L141" s="1">
        <v>578</v>
      </c>
      <c r="M141" s="7">
        <v>44603</v>
      </c>
      <c r="N141" s="8" t="s">
        <v>1363</v>
      </c>
      <c r="O141" s="1" t="s">
        <v>97</v>
      </c>
      <c r="P141" s="1" t="s">
        <v>98</v>
      </c>
      <c r="Q141" s="1">
        <v>1</v>
      </c>
      <c r="R141" s="10" t="s">
        <v>1364</v>
      </c>
      <c r="S141" s="10" t="s">
        <v>1364</v>
      </c>
      <c r="T141" s="1" t="s">
        <v>101</v>
      </c>
      <c r="U141" s="1" t="s">
        <v>1365</v>
      </c>
      <c r="V141" s="1" t="s">
        <v>103</v>
      </c>
      <c r="W141" s="8" t="s">
        <v>104</v>
      </c>
      <c r="X141" s="8" t="s">
        <v>105</v>
      </c>
      <c r="Y141" s="1" t="s">
        <v>106</v>
      </c>
      <c r="Z141" s="1" t="s">
        <v>320</v>
      </c>
      <c r="AA141" s="1" t="s">
        <v>101</v>
      </c>
      <c r="AB141" s="1" t="s">
        <v>108</v>
      </c>
      <c r="AC141" s="1">
        <v>1014280764</v>
      </c>
      <c r="AD141" s="1">
        <v>0</v>
      </c>
      <c r="AE141" s="1" t="str">
        <f>IF(Tabla2022[[#This Row],[CONTRATISTA CONJUNTO]]="NO"," - ")</f>
        <v xml:space="preserve"> - </v>
      </c>
      <c r="AF141" s="1" t="str">
        <f>IF(Tabla2022[[#This Row],[CONTRATISTA CONJUNTO]]="NO"," - ")</f>
        <v xml:space="preserve"> - </v>
      </c>
      <c r="AG141" s="1" t="str">
        <f>IF(Tabla2022[[#This Row],[CONTRATISTA CONJUNTO]]="NO"," - ")</f>
        <v xml:space="preserve"> - </v>
      </c>
      <c r="AH141" s="6">
        <v>35316</v>
      </c>
      <c r="AI141" s="8" t="s">
        <v>1366</v>
      </c>
      <c r="AJ141" s="1">
        <v>3223621576</v>
      </c>
      <c r="AK141" s="1" t="s">
        <v>1367</v>
      </c>
      <c r="AL141" s="1" t="s">
        <v>1106</v>
      </c>
      <c r="AM141" s="1">
        <v>1026277892</v>
      </c>
      <c r="AN141" s="1">
        <v>8</v>
      </c>
      <c r="AO141" s="1"/>
      <c r="AP141" s="1"/>
      <c r="AQ141" s="1" t="s">
        <v>113</v>
      </c>
      <c r="AR141" s="1" t="s">
        <v>114</v>
      </c>
      <c r="AS141" s="6">
        <v>44590</v>
      </c>
      <c r="AT141" s="1" t="s">
        <v>344</v>
      </c>
      <c r="AU141" s="6">
        <v>44593</v>
      </c>
      <c r="AV141" s="6">
        <v>44594</v>
      </c>
      <c r="AW141" s="12">
        <v>50600000</v>
      </c>
      <c r="AX141" s="13">
        <v>44608</v>
      </c>
      <c r="AY141" s="6">
        <v>44941</v>
      </c>
      <c r="AZ141" s="14">
        <v>44941.999305555553</v>
      </c>
      <c r="BA141" s="1">
        <f>Tabla2022[[#This Row],[FECHA DE TERMINACIÓN INICIAL]]-Tabla2022[[#This Row],[FECHA ACTA DE INICIO]]</f>
        <v>333</v>
      </c>
      <c r="BB141" s="1">
        <f t="shared" si="2"/>
        <v>11</v>
      </c>
      <c r="BC141" s="12">
        <f>IF(Tabla2022[[#This Row],[PLAZO DE EJECUCIÓN MESES ]]&gt;0,Tabla2022[[#This Row],[VALOR INICIAL DEL CONTRATO]]/Tabla2022[[#This Row],[PLAZO DE EJECUCIÓN MESES ]]," 0 ")</f>
        <v>4600000</v>
      </c>
      <c r="BD141" s="1" t="s">
        <v>101</v>
      </c>
      <c r="BE141" s="12">
        <f>IF(Tabla2022[[#This Row],[ANTICIPOS]]="NO",0," - ")</f>
        <v>0</v>
      </c>
      <c r="BF141" s="1" t="s">
        <v>101</v>
      </c>
      <c r="BG141" s="1"/>
      <c r="BH141" s="1"/>
      <c r="BI141" s="1"/>
      <c r="BJ141" s="1"/>
      <c r="BK141" s="1"/>
      <c r="BL141" s="1"/>
      <c r="BM141" s="1"/>
      <c r="BN141" s="1"/>
      <c r="BO141" s="1"/>
      <c r="BP141" s="1"/>
      <c r="BQ141" s="1"/>
      <c r="BR141" s="1"/>
      <c r="BS141" s="1"/>
      <c r="BT141" s="1"/>
      <c r="BU141" s="1"/>
      <c r="BV141" s="1"/>
      <c r="BW141" s="1"/>
      <c r="BX141" s="1"/>
      <c r="BY141" s="1"/>
      <c r="BZ141" s="1">
        <f>Tabla2022[[#This Row],[DÍAS PRORROGA 1]]+Tabla2022[[#This Row],[DÍAS PRORROGA  2]]+Tabla2022[[#This Row],[DÍAS PRORROGA 3]]</f>
        <v>0</v>
      </c>
      <c r="CA141" s="12">
        <f>IF(Tabla2022[[#This Row],[ADICIÓN]]="NO",0,Tabla2022[[#This Row],[VALOR ADICIÓN 1]]+Tabla2022[[#This Row],[VALOR ADICIÓN 2]]+Tabla2022[[#This Row],[VALOR ADICIÓN 3]])</f>
        <v>0</v>
      </c>
      <c r="CB141" s="1" t="s">
        <v>114</v>
      </c>
      <c r="CC141" s="1">
        <v>6</v>
      </c>
      <c r="CD141" s="6">
        <f>IF(Tabla2022[[#This Row],[ADICIÓN]]="SI",Tabla2022[[#This Row],[PLAZO DE EJECUCIÓN DÍAS]]+Tabla2022[[#This Row],[DÍAS PRORROGA 1]]+Tabla2022[[#This Row],[DÍAS PRORROGA  2]]+Tabla2022[[#This Row],[DÍAS PRORROGA 3]],Tabla2022[[#This Row],[FECHA DE TERMINACIÓN INICIAL]])+Tabla2022[[#This Row],[TOTAL DÍAS SUSPENDIDOS]]</f>
        <v>44947</v>
      </c>
      <c r="CE141" s="12">
        <f>IF(Tabla2022[[#This Row],[ADICIÓN]]="SI",Tabla2022[[#This Row],[VALOR INICIAL DEL CONTRATO]]+Tabla2022[[#This Row],[VALOR ADICIONES ]],Tabla2022[[#This Row],[VALOR INICIAL DEL CONTRATO]])</f>
        <v>50600000</v>
      </c>
      <c r="CF141" s="8"/>
      <c r="CG141" s="8"/>
      <c r="CH141" s="5"/>
      <c r="CI141" s="5" t="s">
        <v>1368</v>
      </c>
      <c r="CJ141" s="1">
        <v>28</v>
      </c>
      <c r="CK141" s="22" t="s">
        <v>1369</v>
      </c>
      <c r="CL141" s="21" t="s">
        <v>518</v>
      </c>
      <c r="CM141" s="1">
        <v>1648</v>
      </c>
    </row>
    <row r="142" spans="1:91" ht="76.5" x14ac:dyDescent="0.45">
      <c r="A142" s="1">
        <v>2022</v>
      </c>
      <c r="B142" s="1">
        <v>141</v>
      </c>
      <c r="C142" s="1" t="s">
        <v>185</v>
      </c>
      <c r="D142" s="1" t="s">
        <v>186</v>
      </c>
      <c r="E142" s="1">
        <v>71222</v>
      </c>
      <c r="F142" s="1" t="s">
        <v>1370</v>
      </c>
      <c r="G142" s="1" t="s">
        <v>1371</v>
      </c>
      <c r="H142" s="5" t="s">
        <v>1372</v>
      </c>
      <c r="I142" s="1" t="s">
        <v>200</v>
      </c>
      <c r="J142" s="1">
        <v>227</v>
      </c>
      <c r="K142" s="6">
        <v>44588</v>
      </c>
      <c r="L142" s="1">
        <v>290</v>
      </c>
      <c r="M142" s="7">
        <v>44594</v>
      </c>
      <c r="N142" s="8" t="s">
        <v>96</v>
      </c>
      <c r="O142" s="1" t="s">
        <v>97</v>
      </c>
      <c r="P142" s="1" t="s">
        <v>98</v>
      </c>
      <c r="Q142" s="1">
        <v>1</v>
      </c>
      <c r="R142" s="10" t="s">
        <v>1373</v>
      </c>
      <c r="S142" s="10" t="s">
        <v>1373</v>
      </c>
      <c r="T142" s="1" t="s">
        <v>101</v>
      </c>
      <c r="U142" s="1" t="s">
        <v>1374</v>
      </c>
      <c r="V142" s="1" t="s">
        <v>103</v>
      </c>
      <c r="W142" s="8" t="s">
        <v>104</v>
      </c>
      <c r="X142" s="8" t="s">
        <v>105</v>
      </c>
      <c r="Y142" s="1" t="s">
        <v>106</v>
      </c>
      <c r="Z142" s="1" t="s">
        <v>136</v>
      </c>
      <c r="AA142" s="1" t="s">
        <v>101</v>
      </c>
      <c r="AB142" s="1" t="s">
        <v>108</v>
      </c>
      <c r="AC142" s="1">
        <v>9098666</v>
      </c>
      <c r="AD142" s="1">
        <v>9</v>
      </c>
      <c r="AE142" s="1" t="str">
        <f>IF(Tabla2022[[#This Row],[CONTRATISTA CONJUNTO]]="NO"," - ")</f>
        <v xml:space="preserve"> - </v>
      </c>
      <c r="AF142" s="1" t="str">
        <f>IF(Tabla2022[[#This Row],[CONTRATISTA CONJUNTO]]="NO"," - ")</f>
        <v xml:space="preserve"> - </v>
      </c>
      <c r="AG142" s="1" t="str">
        <f>IF(Tabla2022[[#This Row],[CONTRATISTA CONJUNTO]]="NO"," - ")</f>
        <v xml:space="preserve"> - </v>
      </c>
      <c r="AH142" s="6">
        <v>28228</v>
      </c>
      <c r="AI142" s="8" t="s">
        <v>1375</v>
      </c>
      <c r="AJ142" s="1">
        <v>3154638527</v>
      </c>
      <c r="AK142" s="1" t="s">
        <v>1376</v>
      </c>
      <c r="AL142" s="1" t="s">
        <v>140</v>
      </c>
      <c r="AM142" s="1">
        <v>52380146</v>
      </c>
      <c r="AN142" s="1">
        <v>5</v>
      </c>
      <c r="AO142" s="1"/>
      <c r="AP142" s="1"/>
      <c r="AQ142" s="1" t="s">
        <v>113</v>
      </c>
      <c r="AR142" s="1" t="s">
        <v>114</v>
      </c>
      <c r="AS142" s="6">
        <v>44580</v>
      </c>
      <c r="AT142" s="1" t="s">
        <v>115</v>
      </c>
      <c r="AU142" s="6">
        <v>44589</v>
      </c>
      <c r="AV142" s="6">
        <v>44589</v>
      </c>
      <c r="AW142" s="12">
        <v>71500000</v>
      </c>
      <c r="AX142" s="13">
        <v>44594</v>
      </c>
      <c r="AY142" s="6">
        <v>44927</v>
      </c>
      <c r="AZ142" s="14">
        <v>44927.999305555553</v>
      </c>
      <c r="BA142" s="1">
        <f>Tabla2022[[#This Row],[FECHA DE TERMINACIÓN INICIAL]]-Tabla2022[[#This Row],[FECHA ACTA DE INICIO]]</f>
        <v>333</v>
      </c>
      <c r="BB142" s="1">
        <f t="shared" si="2"/>
        <v>11</v>
      </c>
      <c r="BC142" s="12">
        <f>IF(Tabla2022[[#This Row],[PLAZO DE EJECUCIÓN MESES ]]&gt;0,Tabla2022[[#This Row],[VALOR INICIAL DEL CONTRATO]]/Tabla2022[[#This Row],[PLAZO DE EJECUCIÓN MESES ]]," 0 ")</f>
        <v>6500000</v>
      </c>
      <c r="BD142" s="1" t="s">
        <v>101</v>
      </c>
      <c r="BE142" s="12">
        <f>IF(Tabla2022[[#This Row],[ANTICIPOS]]="NO",0," - ")</f>
        <v>0</v>
      </c>
      <c r="BF142" s="1" t="s">
        <v>101</v>
      </c>
      <c r="BG142" s="1"/>
      <c r="BH142" s="1"/>
      <c r="BI142" s="1"/>
      <c r="BJ142" s="1"/>
      <c r="BK142" s="1"/>
      <c r="BL142" s="1"/>
      <c r="BM142" s="1"/>
      <c r="BN142" s="1"/>
      <c r="BO142" s="1"/>
      <c r="BP142" s="1"/>
      <c r="BQ142" s="1"/>
      <c r="BR142" s="1"/>
      <c r="BS142" s="1"/>
      <c r="BT142" s="1"/>
      <c r="BU142" s="1"/>
      <c r="BV142" s="1"/>
      <c r="BW142" s="1"/>
      <c r="BX142" s="1"/>
      <c r="BY142" s="1"/>
      <c r="BZ142" s="1">
        <f>Tabla2022[[#This Row],[DÍAS PRORROGA 1]]+Tabla2022[[#This Row],[DÍAS PRORROGA  2]]+Tabla2022[[#This Row],[DÍAS PRORROGA 3]]</f>
        <v>0</v>
      </c>
      <c r="CA142" s="12">
        <f>IF(Tabla2022[[#This Row],[ADICIÓN]]="NO",0,Tabla2022[[#This Row],[VALOR ADICIÓN 1]]+Tabla2022[[#This Row],[VALOR ADICIÓN 2]]+Tabla2022[[#This Row],[VALOR ADICIÓN 3]])</f>
        <v>0</v>
      </c>
      <c r="CB142" s="1"/>
      <c r="CC142" s="1"/>
      <c r="CD142" s="6">
        <v>44753</v>
      </c>
      <c r="CE142" s="12">
        <f>IF(Tabla2022[[#This Row],[ADICIÓN]]="SI",Tabla2022[[#This Row],[VALOR INICIAL DEL CONTRATO]]+Tabla2022[[#This Row],[VALOR ADICIONES ]],Tabla2022[[#This Row],[VALOR INICIAL DEL CONTRATO]])</f>
        <v>71500000</v>
      </c>
      <c r="CF142" s="8"/>
      <c r="CG142" s="8" t="s">
        <v>195</v>
      </c>
      <c r="CH142" s="5"/>
      <c r="CI142" s="5" t="s">
        <v>1377</v>
      </c>
      <c r="CJ142" s="1">
        <v>57</v>
      </c>
      <c r="CK142" s="8" t="s">
        <v>118</v>
      </c>
      <c r="CL142" s="8" t="s">
        <v>119</v>
      </c>
      <c r="CM142" s="1">
        <v>1696</v>
      </c>
    </row>
    <row r="143" spans="1:91" ht="63.75" x14ac:dyDescent="0.45">
      <c r="A143" s="1">
        <v>2022</v>
      </c>
      <c r="B143" s="1">
        <v>142</v>
      </c>
      <c r="C143" s="1" t="s">
        <v>91</v>
      </c>
      <c r="D143" s="1" t="str">
        <f>IF(Tabla2022[[#This Row],[FECHA DE TERMINACIÓN FINAL]]=0,"PENDIENTE FECHA",IF(Tabla2022[[#This Row],[FECHA DE TERMINACIÓN FINAL]]&lt;15,"PRÓXIMO A VENCER",IF(Tabla2022[[#This Row],[FECHA DE TERMINACIÓN FINAL]]&gt;30,"VIGENTE",IF(Tabla2022[[#This Row],[FECHA DE TERMINACIÓN FINAL]]&lt;0,"VENCIDO"))))</f>
        <v>VIGENTE</v>
      </c>
      <c r="E143" s="1">
        <v>69410</v>
      </c>
      <c r="F143" s="1" t="s">
        <v>1378</v>
      </c>
      <c r="G143" s="1" t="s">
        <v>1379</v>
      </c>
      <c r="H143" s="5" t="s">
        <v>1380</v>
      </c>
      <c r="I143" s="1" t="s">
        <v>1003</v>
      </c>
      <c r="J143" s="1">
        <v>157</v>
      </c>
      <c r="K143" s="6">
        <v>44582</v>
      </c>
      <c r="L143" s="1">
        <v>275</v>
      </c>
      <c r="M143" s="7">
        <v>44594</v>
      </c>
      <c r="N143" s="8" t="s">
        <v>1381</v>
      </c>
      <c r="O143" s="1" t="s">
        <v>97</v>
      </c>
      <c r="P143" s="1" t="s">
        <v>98</v>
      </c>
      <c r="Q143" s="1">
        <v>1</v>
      </c>
      <c r="R143" s="10" t="s">
        <v>1382</v>
      </c>
      <c r="S143" s="10" t="s">
        <v>1382</v>
      </c>
      <c r="T143" s="1" t="s">
        <v>101</v>
      </c>
      <c r="U143" s="1" t="s">
        <v>1383</v>
      </c>
      <c r="V143" s="1" t="s">
        <v>103</v>
      </c>
      <c r="W143" s="8" t="s">
        <v>104</v>
      </c>
      <c r="X143" s="8" t="s">
        <v>105</v>
      </c>
      <c r="Y143" s="1" t="s">
        <v>106</v>
      </c>
      <c r="Z143" s="1" t="s">
        <v>471</v>
      </c>
      <c r="AA143" s="1" t="s">
        <v>101</v>
      </c>
      <c r="AB143" s="1" t="s">
        <v>108</v>
      </c>
      <c r="AC143" s="1">
        <v>1020802074</v>
      </c>
      <c r="AD143" s="1">
        <v>0</v>
      </c>
      <c r="AE143" s="1" t="str">
        <f>IF(Tabla2022[[#This Row],[CONTRATISTA CONJUNTO]]="NO"," - ")</f>
        <v xml:space="preserve"> - </v>
      </c>
      <c r="AF143" s="1" t="str">
        <f>IF(Tabla2022[[#This Row],[CONTRATISTA CONJUNTO]]="NO"," - ")</f>
        <v xml:space="preserve"> - </v>
      </c>
      <c r="AG143" s="1" t="str">
        <f>IF(Tabla2022[[#This Row],[CONTRATISTA CONJUNTO]]="NO"," - ")</f>
        <v xml:space="preserve"> - </v>
      </c>
      <c r="AH143" s="6">
        <v>34750</v>
      </c>
      <c r="AI143" s="8" t="s">
        <v>1384</v>
      </c>
      <c r="AJ143" s="1">
        <v>3002498002</v>
      </c>
      <c r="AK143" s="1" t="s">
        <v>1385</v>
      </c>
      <c r="AL143" s="1" t="s">
        <v>474</v>
      </c>
      <c r="AM143" s="1">
        <v>79889687</v>
      </c>
      <c r="AN143" s="1">
        <v>2</v>
      </c>
      <c r="AO143" s="1"/>
      <c r="AP143" s="1"/>
      <c r="AQ143" s="1" t="s">
        <v>113</v>
      </c>
      <c r="AR143" s="1" t="s">
        <v>114</v>
      </c>
      <c r="AS143" s="6">
        <v>44591</v>
      </c>
      <c r="AT143" s="1" t="s">
        <v>344</v>
      </c>
      <c r="AU143" s="6">
        <v>44589</v>
      </c>
      <c r="AV143" s="6">
        <v>44589</v>
      </c>
      <c r="AW143" s="12">
        <v>62700000</v>
      </c>
      <c r="AX143" s="13">
        <v>44594</v>
      </c>
      <c r="AY143" s="6">
        <v>44927</v>
      </c>
      <c r="AZ143" s="14">
        <v>44927.999305555553</v>
      </c>
      <c r="BA143" s="1">
        <f>Tabla2022[[#This Row],[FECHA DE TERMINACIÓN INICIAL]]-Tabla2022[[#This Row],[FECHA ACTA DE INICIO]]</f>
        <v>333</v>
      </c>
      <c r="BB143" s="1">
        <f t="shared" si="2"/>
        <v>11</v>
      </c>
      <c r="BC143" s="12">
        <f>IF(Tabla2022[[#This Row],[PLAZO DE EJECUCIÓN MESES ]]&gt;0,Tabla2022[[#This Row],[VALOR INICIAL DEL CONTRATO]]/Tabla2022[[#This Row],[PLAZO DE EJECUCIÓN MESES ]]," 0 ")</f>
        <v>5700000</v>
      </c>
      <c r="BD143" s="1" t="s">
        <v>101</v>
      </c>
      <c r="BE143" s="12">
        <f>IF(Tabla2022[[#This Row],[ANTICIPOS]]="NO",0," - ")</f>
        <v>0</v>
      </c>
      <c r="BF143" s="1" t="s">
        <v>101</v>
      </c>
      <c r="BG143" s="1"/>
      <c r="BH143" s="1"/>
      <c r="BI143" s="1"/>
      <c r="BJ143" s="1"/>
      <c r="BK143" s="1"/>
      <c r="BL143" s="1"/>
      <c r="BM143" s="1"/>
      <c r="BN143" s="1"/>
      <c r="BO143" s="1"/>
      <c r="BP143" s="1"/>
      <c r="BQ143" s="1"/>
      <c r="BR143" s="1"/>
      <c r="BS143" s="1"/>
      <c r="BT143" s="1"/>
      <c r="BU143" s="1"/>
      <c r="BV143" s="1"/>
      <c r="BW143" s="1"/>
      <c r="BX143" s="1"/>
      <c r="BY143" s="1"/>
      <c r="BZ143" s="1">
        <f>Tabla2022[[#This Row],[DÍAS PRORROGA 1]]+Tabla2022[[#This Row],[DÍAS PRORROGA  2]]+Tabla2022[[#This Row],[DÍAS PRORROGA 3]]</f>
        <v>0</v>
      </c>
      <c r="CA143" s="12">
        <f>IF(Tabla2022[[#This Row],[ADICIÓN]]="NO",0,Tabla2022[[#This Row],[VALOR ADICIÓN 1]]+Tabla2022[[#This Row],[VALOR ADICIÓN 2]]+Tabla2022[[#This Row],[VALOR ADICIÓN 3]])</f>
        <v>0</v>
      </c>
      <c r="CB143" s="1"/>
      <c r="CC143" s="1"/>
      <c r="CD143" s="6">
        <f>IF(Tabla2022[[#This Row],[ADICIÓN]]="SI",Tabla2022[[#This Row],[PLAZO DE EJECUCIÓN DÍAS]]+Tabla2022[[#This Row],[DÍAS PRORROGA 1]]+Tabla2022[[#This Row],[DÍAS PRORROGA  2]]+Tabla2022[[#This Row],[DÍAS PRORROGA 3]],Tabla2022[[#This Row],[FECHA DE TERMINACIÓN INICIAL]])+Tabla2022[[#This Row],[TOTAL DÍAS SUSPENDIDOS]]</f>
        <v>44927</v>
      </c>
      <c r="CE143" s="12">
        <f>IF(Tabla2022[[#This Row],[ADICIÓN]]="SI",Tabla2022[[#This Row],[VALOR INICIAL DEL CONTRATO]]+Tabla2022[[#This Row],[VALOR ADICIONES ]],Tabla2022[[#This Row],[VALOR INICIAL DEL CONTRATO]])</f>
        <v>62700000</v>
      </c>
      <c r="CF143" s="8"/>
      <c r="CG143" s="8"/>
      <c r="CH143" s="5"/>
      <c r="CI143" s="5" t="s">
        <v>1386</v>
      </c>
      <c r="CJ143" s="1">
        <v>19</v>
      </c>
      <c r="CK143" s="21" t="s">
        <v>476</v>
      </c>
      <c r="CL143" s="22" t="s">
        <v>477</v>
      </c>
      <c r="CM143" s="1">
        <v>1589</v>
      </c>
    </row>
    <row r="144" spans="1:91" ht="76.5" x14ac:dyDescent="0.45">
      <c r="A144" s="1">
        <v>2022</v>
      </c>
      <c r="B144" s="1">
        <v>143</v>
      </c>
      <c r="C144" s="1" t="s">
        <v>186</v>
      </c>
      <c r="D144" s="1" t="s">
        <v>186</v>
      </c>
      <c r="E144" s="1">
        <v>70030</v>
      </c>
      <c r="F144" s="1" t="s">
        <v>1387</v>
      </c>
      <c r="G144" s="1" t="s">
        <v>1388</v>
      </c>
      <c r="H144" s="5" t="s">
        <v>1389</v>
      </c>
      <c r="I144" s="1" t="s">
        <v>859</v>
      </c>
      <c r="J144" s="1">
        <v>144</v>
      </c>
      <c r="K144" s="6">
        <v>44582</v>
      </c>
      <c r="L144" s="1">
        <v>253</v>
      </c>
      <c r="M144" s="7">
        <v>44593</v>
      </c>
      <c r="N144" s="8" t="s">
        <v>1363</v>
      </c>
      <c r="O144" s="1" t="s">
        <v>97</v>
      </c>
      <c r="P144" s="1" t="s">
        <v>98</v>
      </c>
      <c r="Q144" s="1">
        <v>1</v>
      </c>
      <c r="R144" s="10" t="s">
        <v>1390</v>
      </c>
      <c r="S144" s="10" t="s">
        <v>1391</v>
      </c>
      <c r="T144" s="1" t="s">
        <v>101</v>
      </c>
      <c r="U144" s="1" t="s">
        <v>1392</v>
      </c>
      <c r="V144" s="1" t="s">
        <v>103</v>
      </c>
      <c r="W144" s="8" t="s">
        <v>104</v>
      </c>
      <c r="X144" s="8" t="s">
        <v>105</v>
      </c>
      <c r="Y144" s="1" t="s">
        <v>127</v>
      </c>
      <c r="Z144" s="1" t="s">
        <v>320</v>
      </c>
      <c r="AA144" s="1" t="s">
        <v>114</v>
      </c>
      <c r="AB144" s="1" t="s">
        <v>108</v>
      </c>
      <c r="AC144" s="1">
        <v>52432694</v>
      </c>
      <c r="AD144" s="1">
        <v>4</v>
      </c>
      <c r="AE144" s="1" t="str">
        <f>IF(Tabla2022[[#This Row],[CONTRATISTA CONJUNTO]]="NO"," - ")</f>
        <v xml:space="preserve"> - </v>
      </c>
      <c r="AF144" s="1" t="str">
        <f>IF(Tabla2022[[#This Row],[CONTRATISTA CONJUNTO]]="NO"," - ")</f>
        <v xml:space="preserve"> - </v>
      </c>
      <c r="AG144" s="1" t="str">
        <f>IF(Tabla2022[[#This Row],[CONTRATISTA CONJUNTO]]="NO"," - ")</f>
        <v xml:space="preserve"> - </v>
      </c>
      <c r="AH144" s="6">
        <v>28288</v>
      </c>
      <c r="AI144" s="8" t="s">
        <v>1393</v>
      </c>
      <c r="AJ144" s="1">
        <v>3003650964</v>
      </c>
      <c r="AK144" s="1" t="s">
        <v>1394</v>
      </c>
      <c r="AL144" s="1" t="s">
        <v>721</v>
      </c>
      <c r="AM144" s="1">
        <v>1032656281</v>
      </c>
      <c r="AN144" s="1">
        <v>6</v>
      </c>
      <c r="AO144" s="1"/>
      <c r="AP144" s="1"/>
      <c r="AQ144" s="1" t="s">
        <v>113</v>
      </c>
      <c r="AR144" s="1" t="s">
        <v>114</v>
      </c>
      <c r="AS144" s="6">
        <v>44582</v>
      </c>
      <c r="AT144" s="1" t="s">
        <v>515</v>
      </c>
      <c r="AU144" s="6">
        <v>44589</v>
      </c>
      <c r="AV144" s="6">
        <v>44589</v>
      </c>
      <c r="AW144" s="12">
        <v>30000000</v>
      </c>
      <c r="AX144" s="13">
        <v>44593</v>
      </c>
      <c r="AY144" s="6">
        <v>44773</v>
      </c>
      <c r="AZ144" s="14">
        <v>44773.999305555553</v>
      </c>
      <c r="BA144" s="1">
        <f>Tabla2022[[#This Row],[FECHA DE TERMINACIÓN INICIAL]]-Tabla2022[[#This Row],[FECHA ACTA DE INICIO]]</f>
        <v>180</v>
      </c>
      <c r="BB144" s="1">
        <f t="shared" si="2"/>
        <v>6</v>
      </c>
      <c r="BC144" s="12">
        <f>IF(Tabla2022[[#This Row],[PLAZO DE EJECUCIÓN MESES ]]&gt;0,Tabla2022[[#This Row],[VALOR INICIAL DEL CONTRATO]]/Tabla2022[[#This Row],[PLAZO DE EJECUCIÓN MESES ]]," 0 ")</f>
        <v>5000000</v>
      </c>
      <c r="BD144" s="1" t="s">
        <v>101</v>
      </c>
      <c r="BE144" s="12">
        <f>IF(Tabla2022[[#This Row],[ANTICIPOS]]="NO",0," - ")</f>
        <v>0</v>
      </c>
      <c r="BF144" s="1" t="s">
        <v>101</v>
      </c>
      <c r="BG144" s="1"/>
      <c r="BH144" s="1"/>
      <c r="BI144" s="1"/>
      <c r="BJ144" s="1"/>
      <c r="BK144" s="1"/>
      <c r="BL144" s="1"/>
      <c r="BM144" s="1"/>
      <c r="BN144" s="1"/>
      <c r="BO144" s="1"/>
      <c r="BP144" s="1"/>
      <c r="BQ144" s="1"/>
      <c r="BR144" s="1"/>
      <c r="BS144" s="1"/>
      <c r="BT144" s="1"/>
      <c r="BU144" s="1"/>
      <c r="BV144" s="1"/>
      <c r="BW144" s="1"/>
      <c r="BX144" s="1"/>
      <c r="BY144" s="1"/>
      <c r="BZ144" s="1">
        <f>Tabla2022[[#This Row],[DÍAS PRORROGA 1]]+Tabla2022[[#This Row],[DÍAS PRORROGA  2]]+Tabla2022[[#This Row],[DÍAS PRORROGA 3]]</f>
        <v>0</v>
      </c>
      <c r="CA144" s="12">
        <f>IF(Tabla2022[[#This Row],[ADICIÓN]]="NO",0,Tabla2022[[#This Row],[VALOR ADICIÓN 1]]+Tabla2022[[#This Row],[VALOR ADICIÓN 2]]+Tabla2022[[#This Row],[VALOR ADICIÓN 3]])</f>
        <v>0</v>
      </c>
      <c r="CB144" s="1"/>
      <c r="CC144" s="1"/>
      <c r="CD144" s="6">
        <f>IF(Tabla2022[[#This Row],[ADICIÓN]]="SI",Tabla2022[[#This Row],[PLAZO DE EJECUCIÓN DÍAS]]+Tabla2022[[#This Row],[DÍAS PRORROGA 1]]+Tabla2022[[#This Row],[DÍAS PRORROGA  2]]+Tabla2022[[#This Row],[DÍAS PRORROGA 3]],Tabla2022[[#This Row],[FECHA DE TERMINACIÓN INICIAL]])+Tabla2022[[#This Row],[TOTAL DÍAS SUSPENDIDOS]]</f>
        <v>44773</v>
      </c>
      <c r="CE144" s="12">
        <f>IF(Tabla2022[[#This Row],[ADICIÓN]]="SI",Tabla2022[[#This Row],[VALOR INICIAL DEL CONTRATO]]+Tabla2022[[#This Row],[VALOR ADICIONES ]],Tabla2022[[#This Row],[VALOR INICIAL DEL CONTRATO]])</f>
        <v>30000000</v>
      </c>
      <c r="CF144" s="8"/>
      <c r="CG144" s="8"/>
      <c r="CH144" s="5"/>
      <c r="CI144" s="5" t="s">
        <v>1395</v>
      </c>
      <c r="CJ144" s="1">
        <v>28</v>
      </c>
      <c r="CK144" s="22" t="s">
        <v>1369</v>
      </c>
      <c r="CL144" s="21" t="s">
        <v>518</v>
      </c>
      <c r="CM144" s="1">
        <v>1648</v>
      </c>
    </row>
    <row r="145" spans="1:91" ht="63.75" x14ac:dyDescent="0.45">
      <c r="A145" s="1">
        <v>2022</v>
      </c>
      <c r="B145" s="1">
        <v>144</v>
      </c>
      <c r="C145" s="1" t="s">
        <v>91</v>
      </c>
      <c r="D145" s="1" t="str">
        <f>IF(Tabla2022[[#This Row],[FECHA DE TERMINACIÓN FINAL]]=0,"PENDIENTE FECHA",IF(Tabla2022[[#This Row],[FECHA DE TERMINACIÓN FINAL]]&lt;15,"PRÓXIMO A VENCER",IF(Tabla2022[[#This Row],[FECHA DE TERMINACIÓN FINAL]]&gt;30,"VIGENTE",IF(Tabla2022[[#This Row],[FECHA DE TERMINACIÓN FINAL]]&lt;0,"VENCIDO"))))</f>
        <v>VIGENTE</v>
      </c>
      <c r="E145" s="1">
        <v>69737</v>
      </c>
      <c r="F145" s="1" t="s">
        <v>1396</v>
      </c>
      <c r="G145" s="1" t="s">
        <v>1397</v>
      </c>
      <c r="H145" s="5" t="s">
        <v>1398</v>
      </c>
      <c r="I145" s="1" t="s">
        <v>859</v>
      </c>
      <c r="J145" s="1">
        <v>150</v>
      </c>
      <c r="K145" s="6">
        <v>44582</v>
      </c>
      <c r="L145" s="1">
        <v>254</v>
      </c>
      <c r="M145" s="7">
        <v>44593</v>
      </c>
      <c r="N145" s="8" t="s">
        <v>610</v>
      </c>
      <c r="O145" s="1" t="s">
        <v>97</v>
      </c>
      <c r="P145" s="1" t="s">
        <v>98</v>
      </c>
      <c r="Q145" s="1">
        <v>1</v>
      </c>
      <c r="R145" s="10" t="s">
        <v>1399</v>
      </c>
      <c r="S145" s="10" t="s">
        <v>1399</v>
      </c>
      <c r="T145" s="1" t="s">
        <v>101</v>
      </c>
      <c r="U145" s="1" t="s">
        <v>1400</v>
      </c>
      <c r="V145" s="1" t="s">
        <v>103</v>
      </c>
      <c r="W145" s="8" t="s">
        <v>104</v>
      </c>
      <c r="X145" s="8" t="s">
        <v>105</v>
      </c>
      <c r="Y145" s="1" t="s">
        <v>106</v>
      </c>
      <c r="Z145" s="1" t="s">
        <v>471</v>
      </c>
      <c r="AA145" s="1" t="s">
        <v>114</v>
      </c>
      <c r="AB145" s="1" t="s">
        <v>108</v>
      </c>
      <c r="AC145" s="1">
        <v>1023020151</v>
      </c>
      <c r="AD145" s="1">
        <v>4</v>
      </c>
      <c r="AE145" s="1" t="str">
        <f>IF(Tabla2022[[#This Row],[CONTRATISTA CONJUNTO]]="NO"," - ")</f>
        <v xml:space="preserve"> - </v>
      </c>
      <c r="AF145" s="1" t="str">
        <f>IF(Tabla2022[[#This Row],[CONTRATISTA CONJUNTO]]="NO"," - ")</f>
        <v xml:space="preserve"> - </v>
      </c>
      <c r="AG145" s="1" t="str">
        <f>IF(Tabla2022[[#This Row],[CONTRATISTA CONJUNTO]]="NO"," - ")</f>
        <v xml:space="preserve"> - </v>
      </c>
      <c r="AH145" s="6">
        <v>35518</v>
      </c>
      <c r="AI145" s="8" t="s">
        <v>1401</v>
      </c>
      <c r="AJ145" s="1">
        <v>3108049491</v>
      </c>
      <c r="AK145" s="1" t="s">
        <v>1402</v>
      </c>
      <c r="AL145" s="1" t="s">
        <v>505</v>
      </c>
      <c r="AM145" s="1">
        <v>1019006008</v>
      </c>
      <c r="AN145" s="1">
        <v>6</v>
      </c>
      <c r="AO145" s="1"/>
      <c r="AP145" s="1"/>
      <c r="AQ145" s="1" t="s">
        <v>113</v>
      </c>
      <c r="AR145" s="1" t="s">
        <v>114</v>
      </c>
      <c r="AS145" s="6">
        <v>44590</v>
      </c>
      <c r="AT145" s="1" t="s">
        <v>515</v>
      </c>
      <c r="AU145" s="6">
        <v>44593</v>
      </c>
      <c r="AV145" s="6">
        <v>44593</v>
      </c>
      <c r="AW145" s="12">
        <v>29700000</v>
      </c>
      <c r="AX145" s="13">
        <v>44593</v>
      </c>
      <c r="AY145" s="6">
        <v>44926</v>
      </c>
      <c r="AZ145" s="14">
        <v>44926.999305555553</v>
      </c>
      <c r="BA145" s="1">
        <f>Tabla2022[[#This Row],[FECHA DE TERMINACIÓN INICIAL]]-Tabla2022[[#This Row],[FECHA ACTA DE INICIO]]</f>
        <v>333</v>
      </c>
      <c r="BB145" s="1">
        <f t="shared" si="2"/>
        <v>11</v>
      </c>
      <c r="BC145" s="12">
        <f>IF(Tabla2022[[#This Row],[PLAZO DE EJECUCIÓN MESES ]]&gt;0,Tabla2022[[#This Row],[VALOR INICIAL DEL CONTRATO]]/Tabla2022[[#This Row],[PLAZO DE EJECUCIÓN MESES ]]," 0 ")</f>
        <v>2700000</v>
      </c>
      <c r="BD145" s="1" t="s">
        <v>101</v>
      </c>
      <c r="BE145" s="12">
        <f>IF(Tabla2022[[#This Row],[ANTICIPOS]]="NO",0," - ")</f>
        <v>0</v>
      </c>
      <c r="BF145" s="1" t="s">
        <v>101</v>
      </c>
      <c r="BG145" s="1"/>
      <c r="BH145" s="1"/>
      <c r="BI145" s="1"/>
      <c r="BJ145" s="1"/>
      <c r="BK145" s="1"/>
      <c r="BL145" s="1"/>
      <c r="BM145" s="1"/>
      <c r="BN145" s="1"/>
      <c r="BO145" s="1"/>
      <c r="BP145" s="1"/>
      <c r="BQ145" s="1"/>
      <c r="BR145" s="1"/>
      <c r="BS145" s="1"/>
      <c r="BT145" s="1"/>
      <c r="BU145" s="1"/>
      <c r="BV145" s="1"/>
      <c r="BW145" s="1"/>
      <c r="BX145" s="1"/>
      <c r="BY145" s="1"/>
      <c r="BZ145" s="1">
        <f>Tabla2022[[#This Row],[DÍAS PRORROGA 1]]+Tabla2022[[#This Row],[DÍAS PRORROGA  2]]+Tabla2022[[#This Row],[DÍAS PRORROGA 3]]</f>
        <v>0</v>
      </c>
      <c r="CA145" s="12">
        <f>IF(Tabla2022[[#This Row],[ADICIÓN]]="NO",0,Tabla2022[[#This Row],[VALOR ADICIÓN 1]]+Tabla2022[[#This Row],[VALOR ADICIÓN 2]]+Tabla2022[[#This Row],[VALOR ADICIÓN 3]])</f>
        <v>0</v>
      </c>
      <c r="CB145" s="1"/>
      <c r="CC145" s="1"/>
      <c r="CD145" s="6">
        <f>IF(Tabla2022[[#This Row],[ADICIÓN]]="SI",Tabla2022[[#This Row],[PLAZO DE EJECUCIÓN DÍAS]]+Tabla2022[[#This Row],[DÍAS PRORROGA 1]]+Tabla2022[[#This Row],[DÍAS PRORROGA  2]]+Tabla2022[[#This Row],[DÍAS PRORROGA 3]],Tabla2022[[#This Row],[FECHA DE TERMINACIÓN INICIAL]])+Tabla2022[[#This Row],[TOTAL DÍAS SUSPENDIDOS]]</f>
        <v>44926</v>
      </c>
      <c r="CE145" s="12">
        <f>IF(Tabla2022[[#This Row],[ADICIÓN]]="SI",Tabla2022[[#This Row],[VALOR INICIAL DEL CONTRATO]]+Tabla2022[[#This Row],[VALOR ADICIONES ]],Tabla2022[[#This Row],[VALOR INICIAL DEL CONTRATO]])</f>
        <v>29700000</v>
      </c>
      <c r="CF145" s="8"/>
      <c r="CG145" s="8"/>
      <c r="CH145" s="5"/>
      <c r="CI145" s="5" t="s">
        <v>1403</v>
      </c>
      <c r="CJ145" s="1">
        <v>49</v>
      </c>
      <c r="CK145" s="21" t="s">
        <v>619</v>
      </c>
      <c r="CL145" s="22" t="s">
        <v>620</v>
      </c>
      <c r="CM145" s="1">
        <v>1688</v>
      </c>
    </row>
    <row r="146" spans="1:91" ht="63.75" x14ac:dyDescent="0.45">
      <c r="A146" s="1">
        <v>2022</v>
      </c>
      <c r="B146" s="1">
        <v>145</v>
      </c>
      <c r="C146" s="1" t="s">
        <v>91</v>
      </c>
      <c r="D146" s="1" t="str">
        <f>IF(Tabla2022[[#This Row],[FECHA DE TERMINACIÓN FINAL]]=0,"PENDIENTE FECHA",IF(Tabla2022[[#This Row],[FECHA DE TERMINACIÓN FINAL]]&lt;15,"PRÓXIMO A VENCER",IF(Tabla2022[[#This Row],[FECHA DE TERMINACIÓN FINAL]]&gt;30,"VIGENTE",IF(Tabla2022[[#This Row],[FECHA DE TERMINACIÓN FINAL]]&lt;0,"VENCIDO"))))</f>
        <v>VIGENTE</v>
      </c>
      <c r="E146" s="1">
        <v>69759</v>
      </c>
      <c r="F146" s="1" t="s">
        <v>1404</v>
      </c>
      <c r="G146" s="1" t="s">
        <v>1405</v>
      </c>
      <c r="H146" s="5" t="s">
        <v>1406</v>
      </c>
      <c r="I146" s="1" t="s">
        <v>95</v>
      </c>
      <c r="J146" s="1">
        <v>117</v>
      </c>
      <c r="K146" s="6">
        <v>44580</v>
      </c>
      <c r="L146" s="1">
        <v>267</v>
      </c>
      <c r="M146" s="7">
        <v>44593</v>
      </c>
      <c r="N146" s="8" t="s">
        <v>559</v>
      </c>
      <c r="O146" s="1" t="s">
        <v>97</v>
      </c>
      <c r="P146" s="1" t="s">
        <v>98</v>
      </c>
      <c r="Q146" s="1">
        <v>1</v>
      </c>
      <c r="R146" s="1" t="s">
        <v>585</v>
      </c>
      <c r="S146" s="10" t="s">
        <v>1407</v>
      </c>
      <c r="T146" s="1" t="s">
        <v>101</v>
      </c>
      <c r="U146" s="1" t="s">
        <v>1408</v>
      </c>
      <c r="V146" s="1" t="s">
        <v>103</v>
      </c>
      <c r="W146" s="8" t="s">
        <v>104</v>
      </c>
      <c r="X146" s="8" t="s">
        <v>105</v>
      </c>
      <c r="Y146" s="1" t="s">
        <v>106</v>
      </c>
      <c r="Z146" s="1" t="s">
        <v>471</v>
      </c>
      <c r="AA146" s="1" t="s">
        <v>101</v>
      </c>
      <c r="AB146" s="1" t="s">
        <v>108</v>
      </c>
      <c r="AC146" s="1" t="s">
        <v>1409</v>
      </c>
      <c r="AD146" s="1" t="s">
        <v>1410</v>
      </c>
      <c r="AE146" s="1" t="str">
        <f>IF(Tabla2022[[#This Row],[CONTRATISTA CONJUNTO]]="NO"," - ")</f>
        <v xml:space="preserve"> - </v>
      </c>
      <c r="AF146" s="1" t="str">
        <f>IF(Tabla2022[[#This Row],[CONTRATISTA CONJUNTO]]="NO"," - ")</f>
        <v xml:space="preserve"> - </v>
      </c>
      <c r="AG146" s="1" t="str">
        <f>IF(Tabla2022[[#This Row],[CONTRATISTA CONJUNTO]]="NO"," - ")</f>
        <v xml:space="preserve"> - </v>
      </c>
      <c r="AH146" s="6">
        <v>23817</v>
      </c>
      <c r="AI146" s="8" t="s">
        <v>1411</v>
      </c>
      <c r="AJ146" s="1">
        <v>3103217676</v>
      </c>
      <c r="AK146" s="1" t="s">
        <v>1412</v>
      </c>
      <c r="AL146" s="1" t="s">
        <v>505</v>
      </c>
      <c r="AM146" s="1">
        <v>1019006008</v>
      </c>
      <c r="AN146" s="1">
        <v>6</v>
      </c>
      <c r="AO146" s="1"/>
      <c r="AP146" s="1"/>
      <c r="AQ146" s="1" t="s">
        <v>113</v>
      </c>
      <c r="AR146" s="1" t="s">
        <v>114</v>
      </c>
      <c r="AS146" s="6" t="s">
        <v>1413</v>
      </c>
      <c r="AT146" s="1" t="s">
        <v>515</v>
      </c>
      <c r="AU146" s="6">
        <v>44589</v>
      </c>
      <c r="AV146" s="6">
        <v>44589</v>
      </c>
      <c r="AW146" s="12">
        <v>66000000</v>
      </c>
      <c r="AX146" s="13">
        <v>44624</v>
      </c>
      <c r="AY146" s="6">
        <v>44960</v>
      </c>
      <c r="AZ146" s="14">
        <v>44960.999305555553</v>
      </c>
      <c r="BA146" s="1">
        <f>Tabla2022[[#This Row],[FECHA DE TERMINACIÓN INICIAL]]-Tabla2022[[#This Row],[FECHA ACTA DE INICIO]]</f>
        <v>336</v>
      </c>
      <c r="BB146" s="1">
        <f t="shared" si="2"/>
        <v>11</v>
      </c>
      <c r="BC146" s="12">
        <f>IF(Tabla2022[[#This Row],[PLAZO DE EJECUCIÓN MESES ]]&gt;0,Tabla2022[[#This Row],[VALOR INICIAL DEL CONTRATO]]/Tabla2022[[#This Row],[PLAZO DE EJECUCIÓN MESES ]]," 0 ")</f>
        <v>6000000</v>
      </c>
      <c r="BD146" s="1" t="s">
        <v>101</v>
      </c>
      <c r="BE146" s="12">
        <f>IF(Tabla2022[[#This Row],[ANTICIPOS]]="NO",0," - ")</f>
        <v>0</v>
      </c>
      <c r="BF146" s="1" t="s">
        <v>101</v>
      </c>
      <c r="BG146" s="1"/>
      <c r="BH146" s="1"/>
      <c r="BI146" s="1"/>
      <c r="BJ146" s="1"/>
      <c r="BK146" s="1"/>
      <c r="BL146" s="1"/>
      <c r="BM146" s="1"/>
      <c r="BN146" s="1"/>
      <c r="BO146" s="1"/>
      <c r="BP146" s="1"/>
      <c r="BQ146" s="1"/>
      <c r="BR146" s="1"/>
      <c r="BS146" s="1"/>
      <c r="BT146" s="1"/>
      <c r="BU146" s="1"/>
      <c r="BV146" s="1"/>
      <c r="BW146" s="1"/>
      <c r="BX146" s="1"/>
      <c r="BY146" s="1"/>
      <c r="BZ146" s="1">
        <f>Tabla2022[[#This Row],[DÍAS PRORROGA 1]]+Tabla2022[[#This Row],[DÍAS PRORROGA  2]]+Tabla2022[[#This Row],[DÍAS PRORROGA 3]]</f>
        <v>0</v>
      </c>
      <c r="CA146" s="12">
        <f>IF(Tabla2022[[#This Row],[ADICIÓN]]="NO",0,Tabla2022[[#This Row],[VALOR ADICIÓN 1]]+Tabla2022[[#This Row],[VALOR ADICIÓN 2]]+Tabla2022[[#This Row],[VALOR ADICIÓN 3]])</f>
        <v>0</v>
      </c>
      <c r="CB146" s="1"/>
      <c r="CC146" s="1"/>
      <c r="CD146" s="6">
        <f>IF(Tabla2022[[#This Row],[ADICIÓN]]="SI",Tabla2022[[#This Row],[PLAZO DE EJECUCIÓN DÍAS]]+Tabla2022[[#This Row],[DÍAS PRORROGA 1]]+Tabla2022[[#This Row],[DÍAS PRORROGA  2]]+Tabla2022[[#This Row],[DÍAS PRORROGA 3]],Tabla2022[[#This Row],[FECHA DE TERMINACIÓN INICIAL]])+Tabla2022[[#This Row],[TOTAL DÍAS SUSPENDIDOS]]</f>
        <v>44960</v>
      </c>
      <c r="CE146" s="12">
        <f>IF(Tabla2022[[#This Row],[ADICIÓN]]="SI",Tabla2022[[#This Row],[VALOR INICIAL DEL CONTRATO]]+Tabla2022[[#This Row],[VALOR ADICIONES ]],Tabla2022[[#This Row],[VALOR INICIAL DEL CONTRATO]])</f>
        <v>66000000</v>
      </c>
      <c r="CF146" s="8"/>
      <c r="CG146" s="8"/>
      <c r="CH146" s="5"/>
      <c r="CI146" s="5" t="s">
        <v>1414</v>
      </c>
      <c r="CJ146" s="1">
        <v>55</v>
      </c>
      <c r="CK146" s="2" t="s">
        <v>223</v>
      </c>
      <c r="CL146" s="2" t="s">
        <v>119</v>
      </c>
      <c r="CM146" s="1">
        <v>1691</v>
      </c>
    </row>
    <row r="147" spans="1:91" ht="63.75" x14ac:dyDescent="0.45">
      <c r="A147" s="1">
        <v>2022</v>
      </c>
      <c r="B147" s="55">
        <v>146</v>
      </c>
      <c r="C147" s="1" t="s">
        <v>91</v>
      </c>
      <c r="D147" s="1" t="str">
        <f>IF(Tabla2022[[#This Row],[FECHA DE TERMINACIÓN FINAL]]=0,"PENDIENTE FECHA",IF(Tabla2022[[#This Row],[FECHA DE TERMINACIÓN FINAL]]&lt;15,"PRÓXIMO A VENCER",IF(Tabla2022[[#This Row],[FECHA DE TERMINACIÓN FINAL]]&gt;30,"VIGENTE",IF(Tabla2022[[#This Row],[FECHA DE TERMINACIÓN FINAL]]&lt;0,"VENCIDO"))))</f>
        <v>VIGENTE</v>
      </c>
      <c r="E147" s="1">
        <v>68661</v>
      </c>
      <c r="F147" s="1" t="s">
        <v>1415</v>
      </c>
      <c r="G147" s="1" t="s">
        <v>1416</v>
      </c>
      <c r="H147" s="5" t="s">
        <v>1417</v>
      </c>
      <c r="I147" s="1" t="s">
        <v>1071</v>
      </c>
      <c r="J147" s="1">
        <v>112</v>
      </c>
      <c r="K147" s="6">
        <v>44580</v>
      </c>
      <c r="L147" s="1">
        <v>322</v>
      </c>
      <c r="M147" s="7">
        <v>44599</v>
      </c>
      <c r="N147" s="8" t="s">
        <v>1244</v>
      </c>
      <c r="O147" s="1" t="s">
        <v>97</v>
      </c>
      <c r="P147" s="1" t="s">
        <v>98</v>
      </c>
      <c r="Q147" s="1">
        <v>1</v>
      </c>
      <c r="R147" s="10" t="s">
        <v>1418</v>
      </c>
      <c r="S147" s="10" t="s">
        <v>1418</v>
      </c>
      <c r="T147" s="1" t="s">
        <v>101</v>
      </c>
      <c r="U147" s="1" t="s">
        <v>1419</v>
      </c>
      <c r="V147" s="1" t="s">
        <v>103</v>
      </c>
      <c r="W147" s="8" t="s">
        <v>104</v>
      </c>
      <c r="X147" s="8" t="s">
        <v>105</v>
      </c>
      <c r="Y147" s="1" t="s">
        <v>127</v>
      </c>
      <c r="Z147" s="1" t="s">
        <v>180</v>
      </c>
      <c r="AA147" s="1" t="s">
        <v>101</v>
      </c>
      <c r="AB147" s="1" t="s">
        <v>108</v>
      </c>
      <c r="AC147" s="1">
        <v>52524344</v>
      </c>
      <c r="AD147" s="1">
        <v>7</v>
      </c>
      <c r="AE147" s="1" t="str">
        <f>IF(Tabla2022[[#This Row],[CONTRATISTA CONJUNTO]]="NO"," - ")</f>
        <v xml:space="preserve"> - </v>
      </c>
      <c r="AF147" s="1" t="str">
        <f>IF(Tabla2022[[#This Row],[CONTRATISTA CONJUNTO]]="NO"," - ")</f>
        <v xml:space="preserve"> - </v>
      </c>
      <c r="AG147" s="1" t="str">
        <f>IF(Tabla2022[[#This Row],[CONTRATISTA CONJUNTO]]="NO"," - ")</f>
        <v xml:space="preserve"> - </v>
      </c>
      <c r="AH147" s="6">
        <v>28778</v>
      </c>
      <c r="AI147" s="8" t="s">
        <v>1420</v>
      </c>
      <c r="AJ147" s="1">
        <v>3118714143</v>
      </c>
      <c r="AK147" s="1" t="s">
        <v>1421</v>
      </c>
      <c r="AL147" s="1" t="s">
        <v>427</v>
      </c>
      <c r="AM147" s="1">
        <v>80727859</v>
      </c>
      <c r="AN147" s="1">
        <v>1</v>
      </c>
      <c r="AO147" s="1"/>
      <c r="AP147" s="1"/>
      <c r="AQ147" s="1" t="s">
        <v>113</v>
      </c>
      <c r="AR147" s="1" t="s">
        <v>114</v>
      </c>
      <c r="AS147" s="6">
        <v>44582</v>
      </c>
      <c r="AT147" s="1" t="s">
        <v>115</v>
      </c>
      <c r="AU147" s="6">
        <v>44589</v>
      </c>
      <c r="AV147" s="6">
        <v>44589</v>
      </c>
      <c r="AW147" s="12">
        <v>35000000</v>
      </c>
      <c r="AX147" s="13">
        <v>44600</v>
      </c>
      <c r="AY147" s="6">
        <v>44749</v>
      </c>
      <c r="AZ147" s="14">
        <v>44749.999305555553</v>
      </c>
      <c r="BA147" s="1">
        <f>Tabla2022[[#This Row],[FECHA DE TERMINACIÓN INICIAL]]-Tabla2022[[#This Row],[FECHA ACTA DE INICIO]]</f>
        <v>149</v>
      </c>
      <c r="BB147" s="1">
        <f t="shared" si="2"/>
        <v>5</v>
      </c>
      <c r="BC147" s="12">
        <f>IF(Tabla2022[[#This Row],[PLAZO DE EJECUCIÓN MESES ]]&gt;0,Tabla2022[[#This Row],[VALOR INICIAL DEL CONTRATO]]/Tabla2022[[#This Row],[PLAZO DE EJECUCIÓN MESES ]]," 0 ")</f>
        <v>7000000</v>
      </c>
      <c r="BD147" s="1" t="s">
        <v>101</v>
      </c>
      <c r="BE147" s="12">
        <f>IF(Tabla2022[[#This Row],[ANTICIPOS]]="NO",0," - ")</f>
        <v>0</v>
      </c>
      <c r="BF147" s="1" t="s">
        <v>114</v>
      </c>
      <c r="BG147" s="1" t="s">
        <v>114</v>
      </c>
      <c r="BH147" s="12">
        <v>17500000</v>
      </c>
      <c r="BI147" s="1">
        <v>75</v>
      </c>
      <c r="BJ147" s="1"/>
      <c r="BK147" s="1"/>
      <c r="BL147" s="1"/>
      <c r="BM147" s="1"/>
      <c r="BN147" s="1"/>
      <c r="BO147" s="1"/>
      <c r="BP147" s="1"/>
      <c r="BQ147" s="1"/>
      <c r="BR147" s="1"/>
      <c r="BS147" s="1"/>
      <c r="BT147" s="1"/>
      <c r="BU147" s="1"/>
      <c r="BV147" s="1"/>
      <c r="BW147" s="1"/>
      <c r="BX147" s="1"/>
      <c r="BY147" s="1"/>
      <c r="BZ147" s="1">
        <f>Tabla2022[[#This Row],[DÍAS PRORROGA 1]]+Tabla2022[[#This Row],[DÍAS PRORROGA  2]]+Tabla2022[[#This Row],[DÍAS PRORROGA 3]]</f>
        <v>75</v>
      </c>
      <c r="CA147" s="12">
        <f>IF(Tabla2022[[#This Row],[ADICIÓN]]="NO",0,Tabla2022[[#This Row],[VALOR ADICIÓN 1]]+Tabla2022[[#This Row],[VALOR ADICIÓN 2]]+Tabla2022[[#This Row],[VALOR ADICIÓN 3]])</f>
        <v>17500000</v>
      </c>
      <c r="CB147" s="1"/>
      <c r="CC147" s="1"/>
      <c r="CD147" s="6">
        <v>44826</v>
      </c>
      <c r="CE147" s="12">
        <f>IF(Tabla2022[[#This Row],[ADICIÓN]]="SI",Tabla2022[[#This Row],[VALOR INICIAL DEL CONTRATO]]+Tabla2022[[#This Row],[VALOR ADICIONES ]],Tabla2022[[#This Row],[VALOR INICIAL DEL CONTRATO]])</f>
        <v>52500000</v>
      </c>
      <c r="CF147" s="8"/>
      <c r="CG147" s="8"/>
      <c r="CH147" s="5"/>
      <c r="CI147" s="5" t="s">
        <v>1422</v>
      </c>
      <c r="CJ147" s="1">
        <v>39</v>
      </c>
      <c r="CK147" s="21" t="s">
        <v>431</v>
      </c>
      <c r="CL147" s="21" t="s">
        <v>936</v>
      </c>
      <c r="CM147" s="1">
        <v>1672</v>
      </c>
    </row>
    <row r="148" spans="1:91" ht="51" x14ac:dyDescent="0.45">
      <c r="A148" s="1">
        <v>2022</v>
      </c>
      <c r="B148" s="56">
        <v>147</v>
      </c>
      <c r="C148" s="1" t="s">
        <v>91</v>
      </c>
      <c r="D148" s="1" t="str">
        <f>IF(Tabla2022[[#This Row],[FECHA DE TERMINACIÓN FINAL]]=0,"PENDIENTE FECHA",IF(Tabla2022[[#This Row],[FECHA DE TERMINACIÓN FINAL]]&lt;15,"PRÓXIMO A VENCER",IF(Tabla2022[[#This Row],[FECHA DE TERMINACIÓN FINAL]]&gt;30,"VIGENTE",IF(Tabla2022[[#This Row],[FECHA DE TERMINACIÓN FINAL]]&lt;0,"VENCIDO"))))</f>
        <v>VIGENTE</v>
      </c>
      <c r="E148" s="1">
        <v>71434</v>
      </c>
      <c r="F148" s="1" t="s">
        <v>1423</v>
      </c>
      <c r="G148" s="1" t="s">
        <v>1424</v>
      </c>
      <c r="H148" s="5" t="s">
        <v>1425</v>
      </c>
      <c r="I148" s="1" t="s">
        <v>176</v>
      </c>
      <c r="J148" s="1">
        <v>283</v>
      </c>
      <c r="K148" s="6">
        <v>44589</v>
      </c>
      <c r="L148" s="1">
        <v>264</v>
      </c>
      <c r="M148" s="7">
        <v>44593</v>
      </c>
      <c r="N148" s="8" t="s">
        <v>1426</v>
      </c>
      <c r="O148" s="1" t="s">
        <v>97</v>
      </c>
      <c r="P148" s="1" t="s">
        <v>98</v>
      </c>
      <c r="Q148" s="1">
        <v>1</v>
      </c>
      <c r="R148" s="1" t="s">
        <v>278</v>
      </c>
      <c r="S148" s="10" t="s">
        <v>1427</v>
      </c>
      <c r="T148" s="1" t="s">
        <v>101</v>
      </c>
      <c r="U148" s="1" t="s">
        <v>1428</v>
      </c>
      <c r="V148" s="1" t="s">
        <v>103</v>
      </c>
      <c r="W148" s="8" t="s">
        <v>104</v>
      </c>
      <c r="X148" s="8" t="s">
        <v>105</v>
      </c>
      <c r="Y148" s="1" t="s">
        <v>127</v>
      </c>
      <c r="Z148" s="1" t="s">
        <v>180</v>
      </c>
      <c r="AA148" s="1" t="s">
        <v>101</v>
      </c>
      <c r="AB148" s="1" t="s">
        <v>108</v>
      </c>
      <c r="AC148" s="1">
        <v>1015411473</v>
      </c>
      <c r="AD148" s="1">
        <v>1</v>
      </c>
      <c r="AE148" s="1" t="str">
        <f>IF(Tabla2022[[#This Row],[CONTRATISTA CONJUNTO]]="NO"," - ")</f>
        <v xml:space="preserve"> - </v>
      </c>
      <c r="AF148" s="1" t="str">
        <f>IF(Tabla2022[[#This Row],[CONTRATISTA CONJUNTO]]="NO"," - ")</f>
        <v xml:space="preserve"> - </v>
      </c>
      <c r="AG148" s="1" t="str">
        <f>IF(Tabla2022[[#This Row],[CONTRATISTA CONJUNTO]]="NO"," - ")</f>
        <v xml:space="preserve"> - </v>
      </c>
      <c r="AH148" s="6">
        <v>32604</v>
      </c>
      <c r="AI148" s="8" t="s">
        <v>1429</v>
      </c>
      <c r="AJ148" s="1">
        <v>3123047564</v>
      </c>
      <c r="AK148" s="1" t="s">
        <v>1430</v>
      </c>
      <c r="AL148" s="1" t="s">
        <v>483</v>
      </c>
      <c r="AM148" s="1">
        <v>52008301</v>
      </c>
      <c r="AN148" s="1">
        <v>8</v>
      </c>
      <c r="AO148" s="1"/>
      <c r="AP148" s="1"/>
      <c r="AQ148" s="1" t="s">
        <v>113</v>
      </c>
      <c r="AR148" s="1" t="s">
        <v>114</v>
      </c>
      <c r="AS148" s="6">
        <v>44591</v>
      </c>
      <c r="AT148" s="1" t="s">
        <v>344</v>
      </c>
      <c r="AU148" s="6">
        <v>44593</v>
      </c>
      <c r="AV148" s="6">
        <v>44593</v>
      </c>
      <c r="AW148" s="12">
        <v>36800000</v>
      </c>
      <c r="AX148" s="13">
        <v>44594</v>
      </c>
      <c r="AY148" s="6">
        <v>44835</v>
      </c>
      <c r="AZ148" s="14">
        <v>44835.999305555553</v>
      </c>
      <c r="BA148" s="1">
        <f>Tabla2022[[#This Row],[FECHA DE TERMINACIÓN INICIAL]]-Tabla2022[[#This Row],[FECHA ACTA DE INICIO]]</f>
        <v>241</v>
      </c>
      <c r="BB148" s="1">
        <f t="shared" si="2"/>
        <v>8</v>
      </c>
      <c r="BC148" s="12">
        <f>IF(Tabla2022[[#This Row],[PLAZO DE EJECUCIÓN MESES ]]&gt;0,Tabla2022[[#This Row],[VALOR INICIAL DEL CONTRATO]]/Tabla2022[[#This Row],[PLAZO DE EJECUCIÓN MESES ]]," 0 ")</f>
        <v>4600000</v>
      </c>
      <c r="BD148" s="1" t="s">
        <v>101</v>
      </c>
      <c r="BE148" s="12">
        <f>IF(Tabla2022[[#This Row],[ANTICIPOS]]="NO",0," - ")</f>
        <v>0</v>
      </c>
      <c r="BF148" s="1" t="s">
        <v>101</v>
      </c>
      <c r="BG148" s="1"/>
      <c r="BH148" s="1"/>
      <c r="BI148" s="1"/>
      <c r="BJ148" s="1"/>
      <c r="BK148" s="1"/>
      <c r="BL148" s="1"/>
      <c r="BM148" s="1"/>
      <c r="BN148" s="1"/>
      <c r="BO148" s="1"/>
      <c r="BP148" s="1"/>
      <c r="BQ148" s="1"/>
      <c r="BR148" s="1"/>
      <c r="BS148" s="1"/>
      <c r="BT148" s="1"/>
      <c r="BU148" s="1"/>
      <c r="BV148" s="1"/>
      <c r="BW148" s="1"/>
      <c r="BX148" s="1"/>
      <c r="BY148" s="1"/>
      <c r="BZ148" s="1">
        <f>Tabla2022[[#This Row],[DÍAS PRORROGA 1]]+Tabla2022[[#This Row],[DÍAS PRORROGA  2]]+Tabla2022[[#This Row],[DÍAS PRORROGA 3]]</f>
        <v>0</v>
      </c>
      <c r="CA148" s="12">
        <f>IF(Tabla2022[[#This Row],[ADICIÓN]]="NO",0,Tabla2022[[#This Row],[VALOR ADICIÓN 1]]+Tabla2022[[#This Row],[VALOR ADICIÓN 2]]+Tabla2022[[#This Row],[VALOR ADICIÓN 3]])</f>
        <v>0</v>
      </c>
      <c r="CB148" s="1"/>
      <c r="CC148" s="1"/>
      <c r="CD148" s="6">
        <f>IF(Tabla2022[[#This Row],[ADICIÓN]]="SI",Tabla2022[[#This Row],[PLAZO DE EJECUCIÓN DÍAS]]+Tabla2022[[#This Row],[DÍAS PRORROGA 1]]+Tabla2022[[#This Row],[DÍAS PRORROGA  2]]+Tabla2022[[#This Row],[DÍAS PRORROGA 3]],Tabla2022[[#This Row],[FECHA DE TERMINACIÓN INICIAL]])+Tabla2022[[#This Row],[TOTAL DÍAS SUSPENDIDOS]]</f>
        <v>44835</v>
      </c>
      <c r="CE148" s="12">
        <f>IF(Tabla2022[[#This Row],[ADICIÓN]]="SI",Tabla2022[[#This Row],[VALOR INICIAL DEL CONTRATO]]+Tabla2022[[#This Row],[VALOR ADICIONES ]],Tabla2022[[#This Row],[VALOR INICIAL DEL CONTRATO]])</f>
        <v>36800000</v>
      </c>
      <c r="CF148" s="8"/>
      <c r="CG148" s="8" t="s">
        <v>1431</v>
      </c>
      <c r="CH148" s="5"/>
      <c r="CI148" s="5" t="s">
        <v>1432</v>
      </c>
      <c r="CJ148" s="1">
        <v>6</v>
      </c>
      <c r="CK148" s="22" t="s">
        <v>539</v>
      </c>
      <c r="CL148" s="21" t="s">
        <v>477</v>
      </c>
      <c r="CM148" s="1">
        <v>1641</v>
      </c>
    </row>
    <row r="149" spans="1:91" ht="76.5" x14ac:dyDescent="0.45">
      <c r="A149" s="1">
        <v>2022</v>
      </c>
      <c r="B149" s="56">
        <v>148</v>
      </c>
      <c r="C149" s="1" t="s">
        <v>91</v>
      </c>
      <c r="D149" s="1" t="str">
        <f>IF(Tabla2022[[#This Row],[FECHA DE TERMINACIÓN FINAL]]=0,"PENDIENTE FECHA",IF(Tabla2022[[#This Row],[FECHA DE TERMINACIÓN FINAL]]&lt;15,"PRÓXIMO A VENCER",IF(Tabla2022[[#This Row],[FECHA DE TERMINACIÓN FINAL]]&gt;30,"VIGENTE",IF(Tabla2022[[#This Row],[FECHA DE TERMINACIÓN FINAL]]&lt;0,"VENCIDO"))))</f>
        <v>VIGENTE</v>
      </c>
      <c r="E149" s="1">
        <v>67942</v>
      </c>
      <c r="F149" s="1" t="s">
        <v>1433</v>
      </c>
      <c r="G149" s="1" t="s">
        <v>1434</v>
      </c>
      <c r="H149" s="5" t="s">
        <v>1435</v>
      </c>
      <c r="I149" s="1" t="s">
        <v>973</v>
      </c>
      <c r="J149" s="1">
        <v>29</v>
      </c>
      <c r="K149" s="6">
        <v>44572</v>
      </c>
      <c r="L149" s="1">
        <v>286</v>
      </c>
      <c r="M149" s="7">
        <v>44594</v>
      </c>
      <c r="N149" s="8" t="s">
        <v>96</v>
      </c>
      <c r="O149" s="1" t="s">
        <v>97</v>
      </c>
      <c r="P149" s="1" t="s">
        <v>98</v>
      </c>
      <c r="Q149" s="1">
        <v>1</v>
      </c>
      <c r="R149" s="10" t="s">
        <v>1436</v>
      </c>
      <c r="S149" s="10" t="s">
        <v>1437</v>
      </c>
      <c r="T149" s="1" t="s">
        <v>101</v>
      </c>
      <c r="U149" s="1" t="s">
        <v>1438</v>
      </c>
      <c r="V149" s="1" t="s">
        <v>103</v>
      </c>
      <c r="W149" s="8" t="s">
        <v>104</v>
      </c>
      <c r="X149" s="8" t="s">
        <v>105</v>
      </c>
      <c r="Y149" s="1" t="s">
        <v>127</v>
      </c>
      <c r="Z149" s="1" t="s">
        <v>362</v>
      </c>
      <c r="AA149" s="1" t="s">
        <v>101</v>
      </c>
      <c r="AB149" s="1" t="s">
        <v>108</v>
      </c>
      <c r="AC149" s="1">
        <v>1026562610</v>
      </c>
      <c r="AD149" s="1">
        <v>1</v>
      </c>
      <c r="AE149" s="1" t="str">
        <f>IF(Tabla2022[[#This Row],[CONTRATISTA CONJUNTO]]="NO"," - ")</f>
        <v xml:space="preserve"> - </v>
      </c>
      <c r="AF149" s="1" t="str">
        <f>IF(Tabla2022[[#This Row],[CONTRATISTA CONJUNTO]]="NO"," - ")</f>
        <v xml:space="preserve"> - </v>
      </c>
      <c r="AG149" s="1" t="str">
        <f>IF(Tabla2022[[#This Row],[CONTRATISTA CONJUNTO]]="NO"," - ")</f>
        <v xml:space="preserve"> - </v>
      </c>
      <c r="AH149" s="6">
        <v>32787</v>
      </c>
      <c r="AI149" s="8" t="s">
        <v>1439</v>
      </c>
      <c r="AJ149" s="1">
        <v>3205601493</v>
      </c>
      <c r="AK149" s="1" t="s">
        <v>1440</v>
      </c>
      <c r="AL149" s="1" t="s">
        <v>111</v>
      </c>
      <c r="AM149" s="1">
        <v>1014225583</v>
      </c>
      <c r="AN149" s="1">
        <v>0</v>
      </c>
      <c r="AO149" s="1" t="s">
        <v>112</v>
      </c>
      <c r="AP149" s="6">
        <v>44699</v>
      </c>
      <c r="AQ149" s="1" t="s">
        <v>113</v>
      </c>
      <c r="AR149" s="1" t="s">
        <v>114</v>
      </c>
      <c r="AS149" s="6">
        <v>44581</v>
      </c>
      <c r="AT149" s="1" t="s">
        <v>344</v>
      </c>
      <c r="AU149" s="6">
        <v>44593</v>
      </c>
      <c r="AV149" s="6">
        <v>44593</v>
      </c>
      <c r="AW149" s="12">
        <v>39000000</v>
      </c>
      <c r="AX149" s="13">
        <v>44596</v>
      </c>
      <c r="AY149" s="6">
        <v>44776</v>
      </c>
      <c r="AZ149" s="14">
        <v>44868.999305555553</v>
      </c>
      <c r="BA149" s="1">
        <f>Tabla2022[[#This Row],[FECHA DE TERMINACIÓN INICIAL]]-Tabla2022[[#This Row],[FECHA ACTA DE INICIO]]</f>
        <v>180</v>
      </c>
      <c r="BB149" s="1">
        <f t="shared" si="2"/>
        <v>6</v>
      </c>
      <c r="BC149" s="12">
        <f>IF(Tabla2022[[#This Row],[PLAZO DE EJECUCIÓN MESES ]]&gt;0,Tabla2022[[#This Row],[VALOR INICIAL DEL CONTRATO]]/Tabla2022[[#This Row],[PLAZO DE EJECUCIÓN MESES ]]," 0 ")</f>
        <v>6500000</v>
      </c>
      <c r="BD149" s="1" t="s">
        <v>101</v>
      </c>
      <c r="BE149" s="12">
        <f>IF(Tabla2022[[#This Row],[ANTICIPOS]]="NO",0," - ")</f>
        <v>0</v>
      </c>
      <c r="BF149" s="1" t="s">
        <v>114</v>
      </c>
      <c r="BG149" s="1" t="s">
        <v>114</v>
      </c>
      <c r="BH149" s="12">
        <v>19500000</v>
      </c>
      <c r="BI149" s="1">
        <v>90</v>
      </c>
      <c r="BJ149" s="1">
        <v>718</v>
      </c>
      <c r="BK149" s="6">
        <v>44775</v>
      </c>
      <c r="BL149" s="1">
        <v>792</v>
      </c>
      <c r="BM149" s="6">
        <v>44776</v>
      </c>
      <c r="BN149" s="1"/>
      <c r="BO149" s="1"/>
      <c r="BP149" s="1"/>
      <c r="BQ149" s="1"/>
      <c r="BR149" s="1"/>
      <c r="BS149" s="1"/>
      <c r="BT149" s="1"/>
      <c r="BU149" s="1"/>
      <c r="BV149" s="1"/>
      <c r="BW149" s="1"/>
      <c r="BX149" s="1"/>
      <c r="BY149" s="1"/>
      <c r="BZ149" s="1">
        <f>Tabla2022[[#This Row],[DÍAS PRORROGA 1]]+Tabla2022[[#This Row],[DÍAS PRORROGA  2]]+Tabla2022[[#This Row],[DÍAS PRORROGA 3]]</f>
        <v>90</v>
      </c>
      <c r="CA149" s="12">
        <f>IF(Tabla2022[[#This Row],[ADICIÓN]]="NO",0,Tabla2022[[#This Row],[VALOR ADICIÓN 1]]+Tabla2022[[#This Row],[VALOR ADICIÓN 2]]+Tabla2022[[#This Row],[VALOR ADICIÓN 3]])</f>
        <v>19500000</v>
      </c>
      <c r="CB149" s="1"/>
      <c r="CC149" s="1"/>
      <c r="CD149" s="6">
        <v>44868</v>
      </c>
      <c r="CE149" s="12">
        <f>IF(Tabla2022[[#This Row],[ADICIÓN]]="SI",Tabla2022[[#This Row],[VALOR INICIAL DEL CONTRATO]]+Tabla2022[[#This Row],[VALOR ADICIONES ]],Tabla2022[[#This Row],[VALOR INICIAL DEL CONTRATO]])</f>
        <v>58500000</v>
      </c>
      <c r="CF149" s="8"/>
      <c r="CG149" s="8" t="s">
        <v>1431</v>
      </c>
      <c r="CH149" s="5"/>
      <c r="CI149" s="5" t="s">
        <v>1441</v>
      </c>
      <c r="CJ149" s="1">
        <v>57</v>
      </c>
      <c r="CK149" s="8" t="s">
        <v>118</v>
      </c>
      <c r="CL149" s="8" t="s">
        <v>119</v>
      </c>
      <c r="CM149" s="1">
        <v>1696</v>
      </c>
    </row>
    <row r="150" spans="1:91" ht="51" x14ac:dyDescent="0.45">
      <c r="A150" s="1">
        <v>2022</v>
      </c>
      <c r="B150" s="56">
        <v>149</v>
      </c>
      <c r="C150" s="1" t="s">
        <v>91</v>
      </c>
      <c r="D150" s="1" t="str">
        <f>IF(Tabla2022[[#This Row],[FECHA DE TERMINACIÓN FINAL]]=0,"PENDIENTE FECHA",IF(Tabla2022[[#This Row],[FECHA DE TERMINACIÓN FINAL]]&lt;15,"PRÓXIMO A VENCER",IF(Tabla2022[[#This Row],[FECHA DE TERMINACIÓN FINAL]]&gt;30,"VIGENTE",IF(Tabla2022[[#This Row],[FECHA DE TERMINACIÓN FINAL]]&lt;0,"VENCIDO"))))</f>
        <v>VIGENTE</v>
      </c>
      <c r="E150" s="1">
        <v>66923</v>
      </c>
      <c r="F150" s="1" t="s">
        <v>1442</v>
      </c>
      <c r="G150" s="1" t="s">
        <v>1443</v>
      </c>
      <c r="H150" s="5" t="s">
        <v>1444</v>
      </c>
      <c r="I150" s="1" t="s">
        <v>973</v>
      </c>
      <c r="J150" s="1">
        <v>130</v>
      </c>
      <c r="K150" s="6">
        <v>44581</v>
      </c>
      <c r="L150" s="1">
        <v>294</v>
      </c>
      <c r="M150" s="7">
        <v>44596</v>
      </c>
      <c r="N150" s="8" t="s">
        <v>96</v>
      </c>
      <c r="O150" s="1" t="s">
        <v>97</v>
      </c>
      <c r="P150" s="1" t="s">
        <v>98</v>
      </c>
      <c r="Q150" s="1">
        <v>1</v>
      </c>
      <c r="R150" s="10" t="s">
        <v>1445</v>
      </c>
      <c r="S150" s="10" t="s">
        <v>1445</v>
      </c>
      <c r="T150" s="1" t="s">
        <v>101</v>
      </c>
      <c r="U150" s="1" t="s">
        <v>1446</v>
      </c>
      <c r="V150" s="1" t="s">
        <v>103</v>
      </c>
      <c r="W150" s="8" t="s">
        <v>104</v>
      </c>
      <c r="X150" s="8" t="s">
        <v>105</v>
      </c>
      <c r="Y150" s="1" t="s">
        <v>106</v>
      </c>
      <c r="Z150" s="1" t="s">
        <v>299</v>
      </c>
      <c r="AA150" s="1" t="s">
        <v>114</v>
      </c>
      <c r="AB150" s="1" t="s">
        <v>108</v>
      </c>
      <c r="AC150" s="1">
        <v>79577246</v>
      </c>
      <c r="AD150" s="1">
        <v>9</v>
      </c>
      <c r="AE150" s="1" t="str">
        <f>IF(Tabla2022[[#This Row],[CONTRATISTA CONJUNTO]]="NO"," - ")</f>
        <v xml:space="preserve"> - </v>
      </c>
      <c r="AF150" s="1" t="str">
        <f>IF(Tabla2022[[#This Row],[CONTRATISTA CONJUNTO]]="NO"," - ")</f>
        <v xml:space="preserve"> - </v>
      </c>
      <c r="AG150" s="1" t="str">
        <f>IF(Tabla2022[[#This Row],[CONTRATISTA CONJUNTO]]="NO"," - ")</f>
        <v xml:space="preserve"> - </v>
      </c>
      <c r="AH150" s="6">
        <v>25947</v>
      </c>
      <c r="AI150" s="8" t="s">
        <v>1447</v>
      </c>
      <c r="AJ150" s="1">
        <v>3006800998</v>
      </c>
      <c r="AK150" s="1" t="s">
        <v>1448</v>
      </c>
      <c r="AL150" s="1" t="s">
        <v>298</v>
      </c>
      <c r="AM150" s="1">
        <v>1019076465</v>
      </c>
      <c r="AN150" s="1">
        <v>8</v>
      </c>
      <c r="AO150" s="1"/>
      <c r="AP150" s="1"/>
      <c r="AQ150" s="1" t="s">
        <v>113</v>
      </c>
      <c r="AR150" s="1" t="s">
        <v>114</v>
      </c>
      <c r="AS150" s="6">
        <v>44590</v>
      </c>
      <c r="AT150" s="1" t="s">
        <v>344</v>
      </c>
      <c r="AU150" s="6">
        <v>44593</v>
      </c>
      <c r="AV150" s="6">
        <v>44594</v>
      </c>
      <c r="AW150" s="12">
        <v>29700000</v>
      </c>
      <c r="AX150" s="13">
        <v>44599</v>
      </c>
      <c r="AY150" s="6">
        <v>44932</v>
      </c>
      <c r="AZ150" s="14">
        <v>44932.999305555553</v>
      </c>
      <c r="BA150" s="1">
        <f>Tabla2022[[#This Row],[FECHA DE TERMINACIÓN INICIAL]]-Tabla2022[[#This Row],[FECHA ACTA DE INICIO]]</f>
        <v>333</v>
      </c>
      <c r="BB150" s="1">
        <f t="shared" si="2"/>
        <v>11</v>
      </c>
      <c r="BC150" s="12">
        <f>IF(Tabla2022[[#This Row],[PLAZO DE EJECUCIÓN MESES ]]&gt;0,Tabla2022[[#This Row],[VALOR INICIAL DEL CONTRATO]]/Tabla2022[[#This Row],[PLAZO DE EJECUCIÓN MESES ]]," 0 ")</f>
        <v>2700000</v>
      </c>
      <c r="BD150" s="1" t="s">
        <v>101</v>
      </c>
      <c r="BE150" s="12">
        <f>IF(Tabla2022[[#This Row],[ANTICIPOS]]="NO",0," - ")</f>
        <v>0</v>
      </c>
      <c r="BF150" s="1" t="s">
        <v>101</v>
      </c>
      <c r="BG150" s="1"/>
      <c r="BH150" s="1"/>
      <c r="BI150" s="1"/>
      <c r="BJ150" s="1"/>
      <c r="BK150" s="1"/>
      <c r="BL150" s="1"/>
      <c r="BM150" s="1"/>
      <c r="BN150" s="1"/>
      <c r="BO150" s="1"/>
      <c r="BP150" s="1"/>
      <c r="BQ150" s="1"/>
      <c r="BR150" s="1"/>
      <c r="BS150" s="1"/>
      <c r="BT150" s="1"/>
      <c r="BU150" s="1"/>
      <c r="BV150" s="1"/>
      <c r="BW150" s="1"/>
      <c r="BX150" s="1"/>
      <c r="BY150" s="1"/>
      <c r="BZ150" s="1">
        <f>Tabla2022[[#This Row],[DÍAS PRORROGA 1]]+Tabla2022[[#This Row],[DÍAS PRORROGA  2]]+Tabla2022[[#This Row],[DÍAS PRORROGA 3]]</f>
        <v>0</v>
      </c>
      <c r="CA150" s="12">
        <f>IF(Tabla2022[[#This Row],[ADICIÓN]]="NO",0,Tabla2022[[#This Row],[VALOR ADICIÓN 1]]+Tabla2022[[#This Row],[VALOR ADICIÓN 2]]+Tabla2022[[#This Row],[VALOR ADICIÓN 3]])</f>
        <v>0</v>
      </c>
      <c r="CB150" s="1"/>
      <c r="CC150" s="1"/>
      <c r="CD150" s="6">
        <f>IF(Tabla2022[[#This Row],[ADICIÓN]]="SI",Tabla2022[[#This Row],[PLAZO DE EJECUCIÓN DÍAS]]+Tabla2022[[#This Row],[DÍAS PRORROGA 1]]+Tabla2022[[#This Row],[DÍAS PRORROGA  2]]+Tabla2022[[#This Row],[DÍAS PRORROGA 3]],Tabla2022[[#This Row],[FECHA DE TERMINACIÓN INICIAL]])+Tabla2022[[#This Row],[TOTAL DÍAS SUSPENDIDOS]]</f>
        <v>44932</v>
      </c>
      <c r="CE150" s="12">
        <f>IF(Tabla2022[[#This Row],[ADICIÓN]]="SI",Tabla2022[[#This Row],[VALOR INICIAL DEL CONTRATO]]+Tabla2022[[#This Row],[VALOR ADICIONES ]],Tabla2022[[#This Row],[VALOR INICIAL DEL CONTRATO]])</f>
        <v>29700000</v>
      </c>
      <c r="CF150" s="8"/>
      <c r="CG150" s="8" t="s">
        <v>1431</v>
      </c>
      <c r="CH150" s="5"/>
      <c r="CI150" s="5" t="s">
        <v>1449</v>
      </c>
      <c r="CJ150" s="1">
        <v>57</v>
      </c>
      <c r="CK150" s="8" t="s">
        <v>118</v>
      </c>
      <c r="CL150" s="8" t="s">
        <v>119</v>
      </c>
      <c r="CM150" s="1">
        <v>1696</v>
      </c>
    </row>
    <row r="151" spans="1:91" ht="89.25" x14ac:dyDescent="0.45">
      <c r="A151" s="1">
        <v>2022</v>
      </c>
      <c r="B151" s="56">
        <v>150</v>
      </c>
      <c r="C151" s="1" t="s">
        <v>91</v>
      </c>
      <c r="D151" s="1" t="str">
        <f>IF(Tabla2022[[#This Row],[FECHA DE TERMINACIÓN FINAL]]=0,"PENDIENTE FECHA",IF(Tabla2022[[#This Row],[FECHA DE TERMINACIÓN FINAL]]&lt;15,"PRÓXIMO A VENCER",IF(Tabla2022[[#This Row],[FECHA DE TERMINACIÓN FINAL]]&gt;30,"VIGENTE",IF(Tabla2022[[#This Row],[FECHA DE TERMINACIÓN FINAL]]&lt;0,"VENCIDO"))))</f>
        <v>VIGENTE</v>
      </c>
      <c r="E151" s="1">
        <v>68466</v>
      </c>
      <c r="F151" s="1" t="s">
        <v>1450</v>
      </c>
      <c r="G151" s="1" t="s">
        <v>1451</v>
      </c>
      <c r="H151" s="5" t="s">
        <v>1452</v>
      </c>
      <c r="I151" s="1" t="s">
        <v>859</v>
      </c>
      <c r="J151" s="1">
        <v>95</v>
      </c>
      <c r="K151" s="6">
        <v>44579</v>
      </c>
      <c r="L151" s="1">
        <v>255</v>
      </c>
      <c r="M151" s="7">
        <v>44593</v>
      </c>
      <c r="N151" s="8" t="s">
        <v>96</v>
      </c>
      <c r="O151" s="1" t="s">
        <v>97</v>
      </c>
      <c r="P151" s="1" t="s">
        <v>98</v>
      </c>
      <c r="Q151" s="1">
        <v>1</v>
      </c>
      <c r="R151" s="8" t="s">
        <v>949</v>
      </c>
      <c r="S151" s="10" t="s">
        <v>595</v>
      </c>
      <c r="T151" s="1" t="s">
        <v>101</v>
      </c>
      <c r="U151" s="1" t="s">
        <v>1453</v>
      </c>
      <c r="V151" s="1" t="s">
        <v>103</v>
      </c>
      <c r="W151" s="8" t="s">
        <v>104</v>
      </c>
      <c r="X151" s="8" t="s">
        <v>105</v>
      </c>
      <c r="Y151" s="1" t="s">
        <v>106</v>
      </c>
      <c r="Z151" s="1" t="s">
        <v>597</v>
      </c>
      <c r="AA151" s="1" t="s">
        <v>101</v>
      </c>
      <c r="AB151" s="1" t="s">
        <v>108</v>
      </c>
      <c r="AC151" s="1">
        <v>1023034072</v>
      </c>
      <c r="AD151" s="1">
        <v>1</v>
      </c>
      <c r="AE151" s="1" t="str">
        <f>IF(Tabla2022[[#This Row],[CONTRATISTA CONJUNTO]]="NO"," - ")</f>
        <v xml:space="preserve"> - </v>
      </c>
      <c r="AF151" s="1" t="str">
        <f>IF(Tabla2022[[#This Row],[CONTRATISTA CONJUNTO]]="NO"," - ")</f>
        <v xml:space="preserve"> - </v>
      </c>
      <c r="AG151" s="1" t="str">
        <f>IF(Tabla2022[[#This Row],[CONTRATISTA CONJUNTO]]="NO"," - ")</f>
        <v xml:space="preserve"> - </v>
      </c>
      <c r="AH151" s="6">
        <v>36234</v>
      </c>
      <c r="AI151" s="8" t="s">
        <v>1454</v>
      </c>
      <c r="AJ151" s="1">
        <v>3125060981</v>
      </c>
      <c r="AK151" s="1" t="s">
        <v>1455</v>
      </c>
      <c r="AL151" s="1" t="s">
        <v>600</v>
      </c>
      <c r="AM151" s="1">
        <v>1012413960</v>
      </c>
      <c r="AN151" s="1">
        <v>3</v>
      </c>
      <c r="AO151" s="1"/>
      <c r="AP151" s="1"/>
      <c r="AQ151" s="1" t="s">
        <v>113</v>
      </c>
      <c r="AR151" s="1" t="s">
        <v>114</v>
      </c>
      <c r="AS151" s="6">
        <v>44590</v>
      </c>
      <c r="AT151" s="1" t="s">
        <v>344</v>
      </c>
      <c r="AU151" s="6">
        <v>44593</v>
      </c>
      <c r="AV151" s="6">
        <v>44593</v>
      </c>
      <c r="AW151" s="12">
        <v>29700000</v>
      </c>
      <c r="AX151" s="13">
        <v>44593</v>
      </c>
      <c r="AY151" s="6">
        <v>44926</v>
      </c>
      <c r="AZ151" s="14">
        <v>44926.999305555553</v>
      </c>
      <c r="BA151" s="1">
        <f>Tabla2022[[#This Row],[FECHA DE TERMINACIÓN INICIAL]]-Tabla2022[[#This Row],[FECHA ACTA DE INICIO]]</f>
        <v>333</v>
      </c>
      <c r="BB151" s="1">
        <f t="shared" si="2"/>
        <v>11</v>
      </c>
      <c r="BC151" s="12">
        <f>IF(Tabla2022[[#This Row],[PLAZO DE EJECUCIÓN MESES ]]&gt;0,Tabla2022[[#This Row],[VALOR INICIAL DEL CONTRATO]]/Tabla2022[[#This Row],[PLAZO DE EJECUCIÓN MESES ]]," 0 ")</f>
        <v>2700000</v>
      </c>
      <c r="BD151" s="1" t="s">
        <v>101</v>
      </c>
      <c r="BE151" s="12">
        <f>IF(Tabla2022[[#This Row],[ANTICIPOS]]="NO",0," - ")</f>
        <v>0</v>
      </c>
      <c r="BF151" s="1" t="s">
        <v>101</v>
      </c>
      <c r="BG151" s="1"/>
      <c r="BH151" s="1"/>
      <c r="BI151" s="1"/>
      <c r="BJ151" s="1"/>
      <c r="BK151" s="1"/>
      <c r="BL151" s="1"/>
      <c r="BM151" s="1"/>
      <c r="BN151" s="1"/>
      <c r="BO151" s="1"/>
      <c r="BP151" s="1"/>
      <c r="BQ151" s="1"/>
      <c r="BR151" s="1"/>
      <c r="BS151" s="1"/>
      <c r="BT151" s="1"/>
      <c r="BU151" s="1"/>
      <c r="BV151" s="1"/>
      <c r="BW151" s="1"/>
      <c r="BX151" s="1"/>
      <c r="BY151" s="1"/>
      <c r="BZ151" s="1">
        <f>Tabla2022[[#This Row],[DÍAS PRORROGA 1]]+Tabla2022[[#This Row],[DÍAS PRORROGA  2]]+Tabla2022[[#This Row],[DÍAS PRORROGA 3]]</f>
        <v>0</v>
      </c>
      <c r="CA151" s="12">
        <f>IF(Tabla2022[[#This Row],[ADICIÓN]]="NO",0,Tabla2022[[#This Row],[VALOR ADICIÓN 1]]+Tabla2022[[#This Row],[VALOR ADICIÓN 2]]+Tabla2022[[#This Row],[VALOR ADICIÓN 3]])</f>
        <v>0</v>
      </c>
      <c r="CB151" s="1"/>
      <c r="CC151" s="1"/>
      <c r="CD151" s="6">
        <f>IF(Tabla2022[[#This Row],[ADICIÓN]]="SI",Tabla2022[[#This Row],[PLAZO DE EJECUCIÓN DÍAS]]+Tabla2022[[#This Row],[DÍAS PRORROGA 1]]+Tabla2022[[#This Row],[DÍAS PRORROGA  2]]+Tabla2022[[#This Row],[DÍAS PRORROGA 3]],Tabla2022[[#This Row],[FECHA DE TERMINACIÓN INICIAL]])+Tabla2022[[#This Row],[TOTAL DÍAS SUSPENDIDOS]]</f>
        <v>44926</v>
      </c>
      <c r="CE151" s="12">
        <f>IF(Tabla2022[[#This Row],[ADICIÓN]]="SI",Tabla2022[[#This Row],[VALOR INICIAL DEL CONTRATO]]+Tabla2022[[#This Row],[VALOR ADICIONES ]],Tabla2022[[#This Row],[VALOR INICIAL DEL CONTRATO]])</f>
        <v>29700000</v>
      </c>
      <c r="CF151" s="8"/>
      <c r="CG151" s="8" t="s">
        <v>1431</v>
      </c>
      <c r="CH151" s="5"/>
      <c r="CI151" s="5" t="s">
        <v>1456</v>
      </c>
      <c r="CJ151" s="1">
        <v>57</v>
      </c>
      <c r="CK151" s="8" t="s">
        <v>118</v>
      </c>
      <c r="CL151" s="8" t="s">
        <v>119</v>
      </c>
      <c r="CM151" s="1">
        <v>1696</v>
      </c>
    </row>
    <row r="152" spans="1:91" ht="89.25" x14ac:dyDescent="0.45">
      <c r="A152" s="1">
        <v>2022</v>
      </c>
      <c r="B152" s="56">
        <v>151</v>
      </c>
      <c r="C152" s="1" t="s">
        <v>185</v>
      </c>
      <c r="D152" s="1" t="s">
        <v>186</v>
      </c>
      <c r="E152" s="1">
        <v>68578</v>
      </c>
      <c r="F152" s="1" t="s">
        <v>1457</v>
      </c>
      <c r="G152" s="1" t="s">
        <v>1458</v>
      </c>
      <c r="H152" s="5" t="s">
        <v>1459</v>
      </c>
      <c r="I152" s="1" t="s">
        <v>1003</v>
      </c>
      <c r="J152" s="1">
        <v>109</v>
      </c>
      <c r="K152" s="6">
        <v>44580</v>
      </c>
      <c r="L152" s="1">
        <v>310</v>
      </c>
      <c r="M152" s="7">
        <v>44596</v>
      </c>
      <c r="N152" s="8" t="s">
        <v>1426</v>
      </c>
      <c r="O152" s="1" t="s">
        <v>97</v>
      </c>
      <c r="P152" s="1" t="s">
        <v>98</v>
      </c>
      <c r="Q152" s="1">
        <v>1</v>
      </c>
      <c r="R152" s="10" t="s">
        <v>1460</v>
      </c>
      <c r="S152" s="10" t="s">
        <v>1461</v>
      </c>
      <c r="T152" s="1" t="s">
        <v>101</v>
      </c>
      <c r="U152" s="1" t="s">
        <v>1462</v>
      </c>
      <c r="V152" s="1" t="s">
        <v>103</v>
      </c>
      <c r="W152" s="8" t="s">
        <v>104</v>
      </c>
      <c r="X152" s="8" t="s">
        <v>105</v>
      </c>
      <c r="Y152" s="1" t="s">
        <v>127</v>
      </c>
      <c r="Z152" s="1" t="s">
        <v>180</v>
      </c>
      <c r="AA152" s="1" t="s">
        <v>101</v>
      </c>
      <c r="AB152" s="1" t="s">
        <v>108</v>
      </c>
      <c r="AC152" s="1">
        <v>1001340804</v>
      </c>
      <c r="AD152" s="1">
        <v>8</v>
      </c>
      <c r="AE152" s="1" t="str">
        <f>IF(Tabla2022[[#This Row],[CONTRATISTA CONJUNTO]]="NO"," - ")</f>
        <v xml:space="preserve"> - </v>
      </c>
      <c r="AF152" s="1" t="str">
        <f>IF(Tabla2022[[#This Row],[CONTRATISTA CONJUNTO]]="NO"," - ")</f>
        <v xml:space="preserve"> - </v>
      </c>
      <c r="AG152" s="1" t="str">
        <f>IF(Tabla2022[[#This Row],[CONTRATISTA CONJUNTO]]="NO"," - ")</f>
        <v xml:space="preserve"> - </v>
      </c>
      <c r="AH152" s="6">
        <v>36801</v>
      </c>
      <c r="AI152" s="8" t="s">
        <v>1463</v>
      </c>
      <c r="AJ152" s="1">
        <v>3015635322</v>
      </c>
      <c r="AK152" s="1" t="s">
        <v>1464</v>
      </c>
      <c r="AL152" s="1" t="s">
        <v>483</v>
      </c>
      <c r="AM152" s="1">
        <v>52008301</v>
      </c>
      <c r="AN152" s="1">
        <v>8</v>
      </c>
      <c r="AO152" s="1"/>
      <c r="AP152" s="1"/>
      <c r="AQ152" s="1" t="s">
        <v>113</v>
      </c>
      <c r="AR152" s="1" t="s">
        <v>114</v>
      </c>
      <c r="AS152" s="6">
        <v>44591</v>
      </c>
      <c r="AT152" s="1" t="s">
        <v>344</v>
      </c>
      <c r="AU152" s="6">
        <v>44593</v>
      </c>
      <c r="AV152" s="6">
        <v>44593</v>
      </c>
      <c r="AW152" s="12">
        <v>44000000</v>
      </c>
      <c r="AX152" s="13">
        <v>44596</v>
      </c>
      <c r="AY152" s="6">
        <v>44929</v>
      </c>
      <c r="AZ152" s="14">
        <v>44929.499305555553</v>
      </c>
      <c r="BA152" s="1">
        <f>Tabla2022[[#This Row],[FECHA DE TERMINACIÓN INICIAL]]-Tabla2022[[#This Row],[FECHA ACTA DE INICIO]]</f>
        <v>333</v>
      </c>
      <c r="BB152" s="1">
        <f t="shared" si="2"/>
        <v>11</v>
      </c>
      <c r="BC152" s="12">
        <f>IF(Tabla2022[[#This Row],[PLAZO DE EJECUCIÓN MESES ]]&gt;0,Tabla2022[[#This Row],[VALOR INICIAL DEL CONTRATO]]/Tabla2022[[#This Row],[PLAZO DE EJECUCIÓN MESES ]]," 0 ")</f>
        <v>4000000</v>
      </c>
      <c r="BD152" s="1" t="s">
        <v>101</v>
      </c>
      <c r="BE152" s="12">
        <f>IF(Tabla2022[[#This Row],[ANTICIPOS]]="NO",0," - ")</f>
        <v>0</v>
      </c>
      <c r="BF152" s="1" t="s">
        <v>101</v>
      </c>
      <c r="BG152" s="1"/>
      <c r="BH152" s="1"/>
      <c r="BI152" s="1"/>
      <c r="BJ152" s="1"/>
      <c r="BK152" s="1"/>
      <c r="BL152" s="1"/>
      <c r="BM152" s="1"/>
      <c r="BN152" s="1"/>
      <c r="BO152" s="1"/>
      <c r="BP152" s="1"/>
      <c r="BQ152" s="1"/>
      <c r="BR152" s="1"/>
      <c r="BS152" s="1"/>
      <c r="BT152" s="1"/>
      <c r="BU152" s="1"/>
      <c r="BV152" s="1"/>
      <c r="BW152" s="1"/>
      <c r="BX152" s="1"/>
      <c r="BY152" s="1"/>
      <c r="BZ152" s="1">
        <f>Tabla2022[[#This Row],[DÍAS PRORROGA 1]]+Tabla2022[[#This Row],[DÍAS PRORROGA  2]]+Tabla2022[[#This Row],[DÍAS PRORROGA 3]]</f>
        <v>0</v>
      </c>
      <c r="CA152" s="12">
        <f>IF(Tabla2022[[#This Row],[ADICIÓN]]="NO",0,Tabla2022[[#This Row],[VALOR ADICIÓN 1]]+Tabla2022[[#This Row],[VALOR ADICIÓN 2]]+Tabla2022[[#This Row],[VALOR ADICIÓN 3]])</f>
        <v>0</v>
      </c>
      <c r="CB152" s="1"/>
      <c r="CC152" s="1"/>
      <c r="CD152" s="6">
        <v>44785</v>
      </c>
      <c r="CE152" s="12">
        <f>IF(Tabla2022[[#This Row],[ADICIÓN]]="SI",Tabla2022[[#This Row],[VALOR INICIAL DEL CONTRATO]]+Tabla2022[[#This Row],[VALOR ADICIONES ]],Tabla2022[[#This Row],[VALOR INICIAL DEL CONTRATO]])</f>
        <v>44000000</v>
      </c>
      <c r="CF152" s="8"/>
      <c r="CG152" s="8" t="s">
        <v>1465</v>
      </c>
      <c r="CH152" s="5"/>
      <c r="CI152" s="5" t="s">
        <v>1466</v>
      </c>
      <c r="CJ152" s="1">
        <v>6</v>
      </c>
      <c r="CK152" s="22" t="s">
        <v>539</v>
      </c>
      <c r="CL152" s="21" t="s">
        <v>477</v>
      </c>
      <c r="CM152" s="1">
        <v>1641</v>
      </c>
    </row>
    <row r="153" spans="1:91" ht="63.75" x14ac:dyDescent="0.45">
      <c r="A153" s="1">
        <v>2022</v>
      </c>
      <c r="B153" s="56">
        <v>152</v>
      </c>
      <c r="C153" s="1" t="s">
        <v>186</v>
      </c>
      <c r="D153" s="1" t="s">
        <v>186</v>
      </c>
      <c r="E153" s="1">
        <v>71440</v>
      </c>
      <c r="F153" s="1" t="s">
        <v>1467</v>
      </c>
      <c r="G153" s="1" t="s">
        <v>1468</v>
      </c>
      <c r="H153" s="5" t="s">
        <v>1469</v>
      </c>
      <c r="I153" s="1" t="s">
        <v>123</v>
      </c>
      <c r="J153" s="1">
        <v>284</v>
      </c>
      <c r="K153" s="6">
        <v>44589</v>
      </c>
      <c r="L153" s="1">
        <v>318</v>
      </c>
      <c r="M153" s="7">
        <v>44599</v>
      </c>
      <c r="N153" s="8" t="s">
        <v>1470</v>
      </c>
      <c r="O153" s="1" t="s">
        <v>97</v>
      </c>
      <c r="P153" s="1" t="s">
        <v>98</v>
      </c>
      <c r="Q153" s="1">
        <v>1</v>
      </c>
      <c r="R153" s="10" t="s">
        <v>1471</v>
      </c>
      <c r="S153" s="10" t="s">
        <v>1471</v>
      </c>
      <c r="T153" s="1" t="s">
        <v>101</v>
      </c>
      <c r="U153" s="1" t="s">
        <v>1472</v>
      </c>
      <c r="V153" s="1" t="s">
        <v>103</v>
      </c>
      <c r="W153" s="8" t="s">
        <v>104</v>
      </c>
      <c r="X153" s="8" t="s">
        <v>105</v>
      </c>
      <c r="Y153" s="1" t="s">
        <v>127</v>
      </c>
      <c r="Z153" s="1" t="s">
        <v>180</v>
      </c>
      <c r="AA153" s="1" t="s">
        <v>101</v>
      </c>
      <c r="AB153" s="1" t="s">
        <v>108</v>
      </c>
      <c r="AC153" s="1">
        <v>52110765</v>
      </c>
      <c r="AD153" s="1">
        <v>7</v>
      </c>
      <c r="AE153" s="1" t="str">
        <f>IF(Tabla2022[[#This Row],[CONTRATISTA CONJUNTO]]="NO"," - ")</f>
        <v xml:space="preserve"> - </v>
      </c>
      <c r="AF153" s="1" t="str">
        <f>IF(Tabla2022[[#This Row],[CONTRATISTA CONJUNTO]]="NO"," - ")</f>
        <v xml:space="preserve"> - </v>
      </c>
      <c r="AG153" s="1" t="str">
        <f>IF(Tabla2022[[#This Row],[CONTRATISTA CONJUNTO]]="NO"," - ")</f>
        <v xml:space="preserve"> - </v>
      </c>
      <c r="AH153" s="6">
        <v>27081</v>
      </c>
      <c r="AI153" s="8" t="s">
        <v>1473</v>
      </c>
      <c r="AJ153" s="1">
        <v>3123498566</v>
      </c>
      <c r="AK153" s="1" t="s">
        <v>1474</v>
      </c>
      <c r="AL153" s="1" t="s">
        <v>183</v>
      </c>
      <c r="AM153" s="1">
        <v>1023861638</v>
      </c>
      <c r="AN153" s="1">
        <v>7</v>
      </c>
      <c r="AO153" s="1"/>
      <c r="AP153" s="1"/>
      <c r="AQ153" s="1" t="s">
        <v>113</v>
      </c>
      <c r="AR153" s="1" t="s">
        <v>114</v>
      </c>
      <c r="AS153" s="6">
        <v>44591</v>
      </c>
      <c r="AT153" s="1" t="s">
        <v>344</v>
      </c>
      <c r="AU153" s="6">
        <v>44593</v>
      </c>
      <c r="AV153" s="6">
        <v>44594</v>
      </c>
      <c r="AW153" s="12">
        <v>39000000</v>
      </c>
      <c r="AX153" s="13">
        <v>44599</v>
      </c>
      <c r="AY153" s="6">
        <v>44779</v>
      </c>
      <c r="AZ153" s="14">
        <v>44779.999305555553</v>
      </c>
      <c r="BA153" s="1">
        <f>Tabla2022[[#This Row],[FECHA DE TERMINACIÓN INICIAL]]-Tabla2022[[#This Row],[FECHA ACTA DE INICIO]]</f>
        <v>180</v>
      </c>
      <c r="BB153" s="1">
        <f t="shared" si="2"/>
        <v>6</v>
      </c>
      <c r="BC153" s="12">
        <f>IF(Tabla2022[[#This Row],[PLAZO DE EJECUCIÓN MESES ]]&gt;0,Tabla2022[[#This Row],[VALOR INICIAL DEL CONTRATO]]/Tabla2022[[#This Row],[PLAZO DE EJECUCIÓN MESES ]]," 0 ")</f>
        <v>6500000</v>
      </c>
      <c r="BD153" s="1" t="s">
        <v>101</v>
      </c>
      <c r="BE153" s="12">
        <f>IF(Tabla2022[[#This Row],[ANTICIPOS]]="NO",0," - ")</f>
        <v>0</v>
      </c>
      <c r="BF153" s="1" t="s">
        <v>101</v>
      </c>
      <c r="BG153" s="1"/>
      <c r="BH153" s="1"/>
      <c r="BI153" s="1"/>
      <c r="BJ153" s="1"/>
      <c r="BK153" s="1"/>
      <c r="BL153" s="1"/>
      <c r="BM153" s="1"/>
      <c r="BN153" s="1"/>
      <c r="BO153" s="1"/>
      <c r="BP153" s="1"/>
      <c r="BQ153" s="1"/>
      <c r="BR153" s="1"/>
      <c r="BS153" s="1"/>
      <c r="BT153" s="1"/>
      <c r="BU153" s="1"/>
      <c r="BV153" s="1"/>
      <c r="BW153" s="1"/>
      <c r="BX153" s="1"/>
      <c r="BY153" s="1"/>
      <c r="BZ153" s="1">
        <f>Tabla2022[[#This Row],[DÍAS PRORROGA 1]]+Tabla2022[[#This Row],[DÍAS PRORROGA  2]]+Tabla2022[[#This Row],[DÍAS PRORROGA 3]]</f>
        <v>0</v>
      </c>
      <c r="CA153" s="12">
        <f>IF(Tabla2022[[#This Row],[ADICIÓN]]="NO",0,Tabla2022[[#This Row],[VALOR ADICIÓN 1]]+Tabla2022[[#This Row],[VALOR ADICIÓN 2]]+Tabla2022[[#This Row],[VALOR ADICIÓN 3]])</f>
        <v>0</v>
      </c>
      <c r="CB153" s="1"/>
      <c r="CC153" s="1"/>
      <c r="CD153" s="6">
        <f>IF(Tabla2022[[#This Row],[ADICIÓN]]="SI",Tabla2022[[#This Row],[PLAZO DE EJECUCIÓN DÍAS]]+Tabla2022[[#This Row],[DÍAS PRORROGA 1]]+Tabla2022[[#This Row],[DÍAS PRORROGA  2]]+Tabla2022[[#This Row],[DÍAS PRORROGA 3]],Tabla2022[[#This Row],[FECHA DE TERMINACIÓN INICIAL]])+Tabla2022[[#This Row],[TOTAL DÍAS SUSPENDIDOS]]</f>
        <v>44779</v>
      </c>
      <c r="CE153" s="12">
        <f>IF(Tabla2022[[#This Row],[ADICIÓN]]="SI",Tabla2022[[#This Row],[VALOR INICIAL DEL CONTRATO]]+Tabla2022[[#This Row],[VALOR ADICIONES ]],Tabla2022[[#This Row],[VALOR INICIAL DEL CONTRATO]])</f>
        <v>39000000</v>
      </c>
      <c r="CF153" s="8"/>
      <c r="CG153" s="8" t="s">
        <v>1431</v>
      </c>
      <c r="CH153" s="5"/>
      <c r="CI153" s="5" t="s">
        <v>1475</v>
      </c>
      <c r="CJ153" s="1">
        <v>1</v>
      </c>
      <c r="CK153" s="8" t="s">
        <v>274</v>
      </c>
      <c r="CL153" s="8" t="s">
        <v>235</v>
      </c>
      <c r="CM153" s="1">
        <v>1583</v>
      </c>
    </row>
    <row r="154" spans="1:91" ht="51" x14ac:dyDescent="0.45">
      <c r="A154" s="1">
        <v>2022</v>
      </c>
      <c r="B154" s="56">
        <v>153</v>
      </c>
      <c r="C154" s="1" t="s">
        <v>91</v>
      </c>
      <c r="D154" s="1" t="str">
        <f>IF(Tabla2022[[#This Row],[FECHA DE TERMINACIÓN FINAL]]=0,"PENDIENTE FECHA",IF(Tabla2022[[#This Row],[FECHA DE TERMINACIÓN FINAL]]&lt;15,"PRÓXIMO A VENCER",IF(Tabla2022[[#This Row],[FECHA DE TERMINACIÓN FINAL]]&gt;30,"VIGENTE",IF(Tabla2022[[#This Row],[FECHA DE TERMINACIÓN FINAL]]&lt;0,"VENCIDO"))))</f>
        <v>VIGENTE</v>
      </c>
      <c r="E154" s="1">
        <v>69873</v>
      </c>
      <c r="F154" s="1" t="s">
        <v>1476</v>
      </c>
      <c r="G154" s="1" t="s">
        <v>1477</v>
      </c>
      <c r="H154" s="5" t="s">
        <v>1478</v>
      </c>
      <c r="I154" s="1" t="s">
        <v>123</v>
      </c>
      <c r="J154" s="1">
        <v>90</v>
      </c>
      <c r="K154" s="6">
        <v>44574</v>
      </c>
      <c r="L154" s="1">
        <v>320</v>
      </c>
      <c r="M154" s="7">
        <v>44599</v>
      </c>
      <c r="N154" s="8" t="s">
        <v>96</v>
      </c>
      <c r="O154" s="1" t="s">
        <v>97</v>
      </c>
      <c r="P154" s="1" t="s">
        <v>98</v>
      </c>
      <c r="Q154" s="1">
        <v>1</v>
      </c>
      <c r="R154" s="10" t="s">
        <v>1479</v>
      </c>
      <c r="S154" s="10" t="s">
        <v>1479</v>
      </c>
      <c r="T154" s="1" t="s">
        <v>101</v>
      </c>
      <c r="U154" s="1" t="s">
        <v>1480</v>
      </c>
      <c r="V154" s="1" t="s">
        <v>103</v>
      </c>
      <c r="W154" s="8" t="s">
        <v>104</v>
      </c>
      <c r="X154" s="8" t="s">
        <v>105</v>
      </c>
      <c r="Y154" s="1" t="s">
        <v>127</v>
      </c>
      <c r="Z154" s="1" t="s">
        <v>136</v>
      </c>
      <c r="AA154" s="1" t="s">
        <v>101</v>
      </c>
      <c r="AB154" s="1" t="s">
        <v>108</v>
      </c>
      <c r="AC154" s="1">
        <v>36696956</v>
      </c>
      <c r="AD154" s="1">
        <v>3</v>
      </c>
      <c r="AE154" s="1" t="str">
        <f>IF(Tabla2022[[#This Row],[CONTRATISTA CONJUNTO]]="NO"," - ")</f>
        <v xml:space="preserve"> - </v>
      </c>
      <c r="AF154" s="1" t="str">
        <f>IF(Tabla2022[[#This Row],[CONTRATISTA CONJUNTO]]="NO"," - ")</f>
        <v xml:space="preserve"> - </v>
      </c>
      <c r="AG154" s="1" t="str">
        <f>IF(Tabla2022[[#This Row],[CONTRATISTA CONJUNTO]]="NO"," - ")</f>
        <v xml:space="preserve"> - </v>
      </c>
      <c r="AH154" s="6">
        <v>29566</v>
      </c>
      <c r="AI154" s="8" t="s">
        <v>1481</v>
      </c>
      <c r="AJ154" s="1">
        <v>3166832343</v>
      </c>
      <c r="AK154" s="1" t="s">
        <v>1482</v>
      </c>
      <c r="AL154" s="1" t="s">
        <v>140</v>
      </c>
      <c r="AM154" s="1">
        <v>52380146</v>
      </c>
      <c r="AN154" s="1">
        <v>5</v>
      </c>
      <c r="AO154" s="1"/>
      <c r="AP154" s="1"/>
      <c r="AQ154" s="1" t="s">
        <v>113</v>
      </c>
      <c r="AR154" s="1" t="s">
        <v>114</v>
      </c>
      <c r="AS154" s="6">
        <v>44591</v>
      </c>
      <c r="AT154" s="1" t="s">
        <v>115</v>
      </c>
      <c r="AU154" s="6">
        <v>44593</v>
      </c>
      <c r="AV154" s="6">
        <v>44593</v>
      </c>
      <c r="AW154" s="12">
        <v>50600000</v>
      </c>
      <c r="AX154" s="13">
        <v>44599</v>
      </c>
      <c r="AY154" s="6">
        <v>44932</v>
      </c>
      <c r="AZ154" s="14">
        <v>44932.999305555553</v>
      </c>
      <c r="BA154" s="1">
        <f>Tabla2022[[#This Row],[FECHA DE TERMINACIÓN INICIAL]]-Tabla2022[[#This Row],[FECHA ACTA DE INICIO]]</f>
        <v>333</v>
      </c>
      <c r="BB154" s="1">
        <f t="shared" si="2"/>
        <v>11</v>
      </c>
      <c r="BC154" s="12">
        <f>IF(Tabla2022[[#This Row],[PLAZO DE EJECUCIÓN MESES ]]&gt;0,Tabla2022[[#This Row],[VALOR INICIAL DEL CONTRATO]]/Tabla2022[[#This Row],[PLAZO DE EJECUCIÓN MESES ]]," 0 ")</f>
        <v>4600000</v>
      </c>
      <c r="BD154" s="1" t="s">
        <v>101</v>
      </c>
      <c r="BE154" s="12">
        <f>IF(Tabla2022[[#This Row],[ANTICIPOS]]="NO",0," - ")</f>
        <v>0</v>
      </c>
      <c r="BF154" s="1" t="s">
        <v>101</v>
      </c>
      <c r="BG154" s="1"/>
      <c r="BH154" s="1"/>
      <c r="BI154" s="1"/>
      <c r="BJ154" s="1"/>
      <c r="BK154" s="1"/>
      <c r="BL154" s="1"/>
      <c r="BM154" s="1"/>
      <c r="BN154" s="1"/>
      <c r="BO154" s="1"/>
      <c r="BP154" s="1"/>
      <c r="BQ154" s="1"/>
      <c r="BR154" s="1"/>
      <c r="BS154" s="1"/>
      <c r="BT154" s="1"/>
      <c r="BU154" s="1"/>
      <c r="BV154" s="1"/>
      <c r="BW154" s="1"/>
      <c r="BX154" s="1"/>
      <c r="BY154" s="1"/>
      <c r="BZ154" s="1">
        <f>Tabla2022[[#This Row],[DÍAS PRORROGA 1]]+Tabla2022[[#This Row],[DÍAS PRORROGA  2]]+Tabla2022[[#This Row],[DÍAS PRORROGA 3]]</f>
        <v>0</v>
      </c>
      <c r="CA154" s="12">
        <f>IF(Tabla2022[[#This Row],[ADICIÓN]]="NO",0,Tabla2022[[#This Row],[VALOR ADICIÓN 1]]+Tabla2022[[#This Row],[VALOR ADICIÓN 2]]+Tabla2022[[#This Row],[VALOR ADICIÓN 3]])</f>
        <v>0</v>
      </c>
      <c r="CB154" s="1"/>
      <c r="CC154" s="1"/>
      <c r="CD154" s="6">
        <f>IF(Tabla2022[[#This Row],[ADICIÓN]]="SI",Tabla2022[[#This Row],[PLAZO DE EJECUCIÓN DÍAS]]+Tabla2022[[#This Row],[DÍAS PRORROGA 1]]+Tabla2022[[#This Row],[DÍAS PRORROGA  2]]+Tabla2022[[#This Row],[DÍAS PRORROGA 3]],Tabla2022[[#This Row],[FECHA DE TERMINACIÓN INICIAL]])+Tabla2022[[#This Row],[TOTAL DÍAS SUSPENDIDOS]]</f>
        <v>44932</v>
      </c>
      <c r="CE154" s="12">
        <f>IF(Tabla2022[[#This Row],[ADICIÓN]]="SI",Tabla2022[[#This Row],[VALOR INICIAL DEL CONTRATO]]+Tabla2022[[#This Row],[VALOR ADICIONES ]],Tabla2022[[#This Row],[VALOR INICIAL DEL CONTRATO]])</f>
        <v>50600000</v>
      </c>
      <c r="CF154" s="8"/>
      <c r="CG154" s="8" t="s">
        <v>1431</v>
      </c>
      <c r="CH154" s="5"/>
      <c r="CI154" s="5" t="s">
        <v>1483</v>
      </c>
      <c r="CJ154" s="1">
        <v>57</v>
      </c>
      <c r="CK154" s="8" t="s">
        <v>118</v>
      </c>
      <c r="CL154" s="8" t="s">
        <v>119</v>
      </c>
      <c r="CM154" s="1">
        <v>1696</v>
      </c>
    </row>
    <row r="155" spans="1:91" ht="63.75" x14ac:dyDescent="0.45">
      <c r="A155" s="1">
        <v>2022</v>
      </c>
      <c r="B155" s="56">
        <v>154</v>
      </c>
      <c r="C155" s="1" t="s">
        <v>91</v>
      </c>
      <c r="D155" s="1" t="str">
        <f>IF(Tabla2022[[#This Row],[FECHA DE TERMINACIÓN FINAL]]=0,"PENDIENTE FECHA",IF(Tabla2022[[#This Row],[FECHA DE TERMINACIÓN FINAL]]&lt;15,"PRÓXIMO A VENCER",IF(Tabla2022[[#This Row],[FECHA DE TERMINACIÓN FINAL]]&gt;30,"VIGENTE",IF(Tabla2022[[#This Row],[FECHA DE TERMINACIÓN FINAL]]&lt;0,"VENCIDO"))))</f>
        <v>VIGENTE</v>
      </c>
      <c r="E155" s="1">
        <v>69682</v>
      </c>
      <c r="F155" s="1" t="s">
        <v>1484</v>
      </c>
      <c r="G155" s="1" t="s">
        <v>1485</v>
      </c>
      <c r="H155" s="5" t="s">
        <v>1486</v>
      </c>
      <c r="I155" s="1" t="s">
        <v>248</v>
      </c>
      <c r="J155" s="1">
        <v>140</v>
      </c>
      <c r="K155" s="6">
        <v>44581</v>
      </c>
      <c r="L155" s="1">
        <v>260</v>
      </c>
      <c r="M155" s="7">
        <v>44593</v>
      </c>
      <c r="N155" s="8" t="s">
        <v>610</v>
      </c>
      <c r="O155" s="1" t="s">
        <v>97</v>
      </c>
      <c r="P155" s="1" t="s">
        <v>98</v>
      </c>
      <c r="Q155" s="1">
        <v>1</v>
      </c>
      <c r="R155" s="10" t="s">
        <v>1487</v>
      </c>
      <c r="S155" s="10" t="s">
        <v>1487</v>
      </c>
      <c r="T155" s="1" t="s">
        <v>101</v>
      </c>
      <c r="U155" s="1" t="s">
        <v>1488</v>
      </c>
      <c r="V155" s="1" t="s">
        <v>103</v>
      </c>
      <c r="W155" s="8" t="s">
        <v>104</v>
      </c>
      <c r="X155" s="8" t="s">
        <v>105</v>
      </c>
      <c r="Y155" s="1" t="s">
        <v>106</v>
      </c>
      <c r="Z155" s="1" t="s">
        <v>471</v>
      </c>
      <c r="AA155" s="1" t="s">
        <v>101</v>
      </c>
      <c r="AB155" s="1" t="s">
        <v>108</v>
      </c>
      <c r="AC155" s="1" t="s">
        <v>1489</v>
      </c>
      <c r="AD155" s="1">
        <v>3</v>
      </c>
      <c r="AE155" s="1" t="str">
        <f>IF(Tabla2022[[#This Row],[CONTRATISTA CONJUNTO]]="NO"," - ")</f>
        <v xml:space="preserve"> - </v>
      </c>
      <c r="AF155" s="1" t="str">
        <f>IF(Tabla2022[[#This Row],[CONTRATISTA CONJUNTO]]="NO"," - ")</f>
        <v xml:space="preserve"> - </v>
      </c>
      <c r="AG155" s="1" t="str">
        <f>IF(Tabla2022[[#This Row],[CONTRATISTA CONJUNTO]]="NO"," - ")</f>
        <v xml:space="preserve"> - </v>
      </c>
      <c r="AH155" s="6">
        <v>29624</v>
      </c>
      <c r="AI155" s="8" t="s">
        <v>1490</v>
      </c>
      <c r="AJ155" s="1">
        <v>3505383155</v>
      </c>
      <c r="AK155" s="1" t="s">
        <v>1491</v>
      </c>
      <c r="AL155" s="1" t="s">
        <v>111</v>
      </c>
      <c r="AM155" s="1">
        <v>1014225583</v>
      </c>
      <c r="AN155" s="1">
        <v>0</v>
      </c>
      <c r="AO155" s="1" t="s">
        <v>1492</v>
      </c>
      <c r="AP155" s="6">
        <v>44769</v>
      </c>
      <c r="AQ155" s="1" t="s">
        <v>113</v>
      </c>
      <c r="AR155" s="1" t="s">
        <v>114</v>
      </c>
      <c r="AS155" s="6">
        <v>44591</v>
      </c>
      <c r="AT155" s="1" t="s">
        <v>515</v>
      </c>
      <c r="AU155" s="6">
        <v>44593</v>
      </c>
      <c r="AV155" s="6">
        <v>44593</v>
      </c>
      <c r="AW155" s="12">
        <v>83600000</v>
      </c>
      <c r="AX155" s="13">
        <v>44594</v>
      </c>
      <c r="AY155" s="6">
        <v>44927</v>
      </c>
      <c r="AZ155" s="14">
        <v>44927.999305555553</v>
      </c>
      <c r="BA155" s="1">
        <f>Tabla2022[[#This Row],[FECHA DE TERMINACIÓN INICIAL]]-Tabla2022[[#This Row],[FECHA ACTA DE INICIO]]</f>
        <v>333</v>
      </c>
      <c r="BB155" s="1">
        <f t="shared" si="2"/>
        <v>11</v>
      </c>
      <c r="BC155" s="12">
        <f>IF(Tabla2022[[#This Row],[PLAZO DE EJECUCIÓN MESES ]]&gt;0,Tabla2022[[#This Row],[VALOR INICIAL DEL CONTRATO]]/Tabla2022[[#This Row],[PLAZO DE EJECUCIÓN MESES ]]," 0 ")</f>
        <v>7600000</v>
      </c>
      <c r="BD155" s="1" t="s">
        <v>101</v>
      </c>
      <c r="BE155" s="12">
        <f>IF(Tabla2022[[#This Row],[ANTICIPOS]]="NO",0," - ")</f>
        <v>0</v>
      </c>
      <c r="BF155" s="1" t="s">
        <v>101</v>
      </c>
      <c r="BG155" s="1"/>
      <c r="BH155" s="1"/>
      <c r="BI155" s="1"/>
      <c r="BJ155" s="1"/>
      <c r="BK155" s="1"/>
      <c r="BL155" s="1"/>
      <c r="BM155" s="1"/>
      <c r="BN155" s="1"/>
      <c r="BO155" s="1"/>
      <c r="BP155" s="1"/>
      <c r="BQ155" s="1"/>
      <c r="BR155" s="1"/>
      <c r="BS155" s="1"/>
      <c r="BT155" s="1"/>
      <c r="BU155" s="1"/>
      <c r="BV155" s="1"/>
      <c r="BW155" s="1"/>
      <c r="BX155" s="1"/>
      <c r="BY155" s="1"/>
      <c r="BZ155" s="1">
        <f>Tabla2022[[#This Row],[DÍAS PRORROGA 1]]+Tabla2022[[#This Row],[DÍAS PRORROGA  2]]+Tabla2022[[#This Row],[DÍAS PRORROGA 3]]</f>
        <v>0</v>
      </c>
      <c r="CA155" s="12">
        <f>IF(Tabla2022[[#This Row],[ADICIÓN]]="NO",0,Tabla2022[[#This Row],[VALOR ADICIÓN 1]]+Tabla2022[[#This Row],[VALOR ADICIÓN 2]]+Tabla2022[[#This Row],[VALOR ADICIÓN 3]])</f>
        <v>0</v>
      </c>
      <c r="CB155" s="1"/>
      <c r="CC155" s="1"/>
      <c r="CD155" s="6">
        <f>IF(Tabla2022[[#This Row],[ADICIÓN]]="SI",Tabla2022[[#This Row],[PLAZO DE EJECUCIÓN DÍAS]]+Tabla2022[[#This Row],[DÍAS PRORROGA 1]]+Tabla2022[[#This Row],[DÍAS PRORROGA  2]]+Tabla2022[[#This Row],[DÍAS PRORROGA 3]],Tabla2022[[#This Row],[FECHA DE TERMINACIÓN INICIAL]])+Tabla2022[[#This Row],[TOTAL DÍAS SUSPENDIDOS]]</f>
        <v>44927</v>
      </c>
      <c r="CE155" s="12">
        <f>IF(Tabla2022[[#This Row],[ADICIÓN]]="SI",Tabla2022[[#This Row],[VALOR INICIAL DEL CONTRATO]]+Tabla2022[[#This Row],[VALOR ADICIONES ]],Tabla2022[[#This Row],[VALOR INICIAL DEL CONTRATO]])</f>
        <v>83600000</v>
      </c>
      <c r="CF155" s="8"/>
      <c r="CG155" s="8" t="s">
        <v>1431</v>
      </c>
      <c r="CH155" s="5"/>
      <c r="CI155" s="5" t="s">
        <v>1493</v>
      </c>
      <c r="CJ155" s="1">
        <v>49</v>
      </c>
      <c r="CK155" s="21" t="s">
        <v>619</v>
      </c>
      <c r="CL155" s="22" t="s">
        <v>620</v>
      </c>
      <c r="CM155" s="1">
        <v>1688</v>
      </c>
    </row>
    <row r="156" spans="1:91" ht="82.5" customHeight="1" x14ac:dyDescent="0.45">
      <c r="A156" s="1">
        <v>2022</v>
      </c>
      <c r="B156" s="56">
        <v>155</v>
      </c>
      <c r="C156" s="1" t="s">
        <v>91</v>
      </c>
      <c r="D156" s="1" t="str">
        <f>IF(Tabla2022[[#This Row],[FECHA DE TERMINACIÓN FINAL]]=0,"PENDIENTE FECHA",IF(Tabla2022[[#This Row],[FECHA DE TERMINACIÓN FINAL]]&lt;15,"PRÓXIMO A VENCER",IF(Tabla2022[[#This Row],[FECHA DE TERMINACIÓN FINAL]]&gt;30,"VIGENTE",IF(Tabla2022[[#This Row],[FECHA DE TERMINACIÓN FINAL]]&lt;0,"VENCIDO"))))</f>
        <v>VIGENTE</v>
      </c>
      <c r="E156" s="19" t="s">
        <v>1494</v>
      </c>
      <c r="F156" s="1" t="s">
        <v>1495</v>
      </c>
      <c r="G156" s="1" t="s">
        <v>1496</v>
      </c>
      <c r="H156" s="5" t="s">
        <v>1497</v>
      </c>
      <c r="I156" s="1" t="s">
        <v>248</v>
      </c>
      <c r="J156" s="1">
        <v>287</v>
      </c>
      <c r="K156" s="6">
        <v>44589</v>
      </c>
      <c r="L156" s="1">
        <v>258</v>
      </c>
      <c r="M156" s="7">
        <v>44593</v>
      </c>
      <c r="N156" s="8" t="s">
        <v>339</v>
      </c>
      <c r="O156" s="1" t="s">
        <v>97</v>
      </c>
      <c r="P156" s="1" t="s">
        <v>98</v>
      </c>
      <c r="Q156" s="1">
        <v>1</v>
      </c>
      <c r="R156" s="10" t="s">
        <v>1498</v>
      </c>
      <c r="S156" s="10" t="s">
        <v>1498</v>
      </c>
      <c r="T156" s="1" t="s">
        <v>101</v>
      </c>
      <c r="U156" s="1" t="s">
        <v>1499</v>
      </c>
      <c r="V156" s="1" t="s">
        <v>103</v>
      </c>
      <c r="W156" s="8" t="s">
        <v>104</v>
      </c>
      <c r="X156" s="8" t="s">
        <v>105</v>
      </c>
      <c r="Y156" s="1" t="s">
        <v>106</v>
      </c>
      <c r="Z156" s="1" t="s">
        <v>320</v>
      </c>
      <c r="AA156" s="1" t="s">
        <v>101</v>
      </c>
      <c r="AB156" s="1" t="s">
        <v>108</v>
      </c>
      <c r="AC156" s="1">
        <v>1022426317</v>
      </c>
      <c r="AD156" s="1">
        <v>1</v>
      </c>
      <c r="AE156" s="1" t="str">
        <f>IF(Tabla2022[[#This Row],[CONTRATISTA CONJUNTO]]="NO"," - ")</f>
        <v xml:space="preserve"> - </v>
      </c>
      <c r="AF156" s="1" t="str">
        <f>IF(Tabla2022[[#This Row],[CONTRATISTA CONJUNTO]]="NO"," - ")</f>
        <v xml:space="preserve"> - </v>
      </c>
      <c r="AG156" s="1" t="str">
        <f>IF(Tabla2022[[#This Row],[CONTRATISTA CONJUNTO]]="NO"," - ")</f>
        <v xml:space="preserve"> - </v>
      </c>
      <c r="AH156" s="6">
        <v>35545</v>
      </c>
      <c r="AI156" s="8" t="s">
        <v>1500</v>
      </c>
      <c r="AJ156" s="1">
        <v>3102247308</v>
      </c>
      <c r="AK156" s="1" t="s">
        <v>1501</v>
      </c>
      <c r="AL156" s="1" t="s">
        <v>1239</v>
      </c>
      <c r="AM156" s="1">
        <v>1016004490</v>
      </c>
      <c r="AN156" s="1">
        <v>3</v>
      </c>
      <c r="AO156" s="1"/>
      <c r="AP156" s="1"/>
      <c r="AQ156" s="1" t="s">
        <v>113</v>
      </c>
      <c r="AR156" s="1" t="s">
        <v>114</v>
      </c>
      <c r="AS156" s="6">
        <v>44590</v>
      </c>
      <c r="AT156" s="1" t="s">
        <v>515</v>
      </c>
      <c r="AU156" s="6">
        <v>44593</v>
      </c>
      <c r="AV156" s="6">
        <v>44593</v>
      </c>
      <c r="AW156" s="12">
        <v>50600000</v>
      </c>
      <c r="AX156" s="13">
        <v>44594</v>
      </c>
      <c r="AY156" s="6">
        <v>44927</v>
      </c>
      <c r="AZ156" s="14">
        <v>44927.999305555553</v>
      </c>
      <c r="BA156" s="1">
        <f>Tabla2022[[#This Row],[FECHA DE TERMINACIÓN INICIAL]]-Tabla2022[[#This Row],[FECHA ACTA DE INICIO]]</f>
        <v>333</v>
      </c>
      <c r="BB156" s="1">
        <f t="shared" si="2"/>
        <v>11</v>
      </c>
      <c r="BC156" s="12">
        <f>IF(Tabla2022[[#This Row],[PLAZO DE EJECUCIÓN MESES ]]&gt;0,Tabla2022[[#This Row],[VALOR INICIAL DEL CONTRATO]]/Tabla2022[[#This Row],[PLAZO DE EJECUCIÓN MESES ]]," 0 ")</f>
        <v>4600000</v>
      </c>
      <c r="BD156" s="1" t="s">
        <v>101</v>
      </c>
      <c r="BE156" s="12">
        <f>IF(Tabla2022[[#This Row],[ANTICIPOS]]="NO",0," - ")</f>
        <v>0</v>
      </c>
      <c r="BF156" s="1" t="s">
        <v>101</v>
      </c>
      <c r="BG156" s="1"/>
      <c r="BH156" s="1"/>
      <c r="BI156" s="1"/>
      <c r="BJ156" s="1"/>
      <c r="BK156" s="1"/>
      <c r="BL156" s="1"/>
      <c r="BM156" s="1"/>
      <c r="BN156" s="1"/>
      <c r="BO156" s="1"/>
      <c r="BP156" s="1"/>
      <c r="BQ156" s="1"/>
      <c r="BR156" s="1"/>
      <c r="BS156" s="1"/>
      <c r="BT156" s="1"/>
      <c r="BU156" s="1"/>
      <c r="BV156" s="1"/>
      <c r="BW156" s="1"/>
      <c r="BX156" s="1"/>
      <c r="BY156" s="1"/>
      <c r="BZ156" s="1">
        <f>Tabla2022[[#This Row],[DÍAS PRORROGA 1]]+Tabla2022[[#This Row],[DÍAS PRORROGA  2]]+Tabla2022[[#This Row],[DÍAS PRORROGA 3]]</f>
        <v>0</v>
      </c>
      <c r="CA156" s="12">
        <f>IF(Tabla2022[[#This Row],[ADICIÓN]]="NO",0,Tabla2022[[#This Row],[VALOR ADICIÓN 1]]+Tabla2022[[#This Row],[VALOR ADICIÓN 2]]+Tabla2022[[#This Row],[VALOR ADICIÓN 3]])</f>
        <v>0</v>
      </c>
      <c r="CB156" s="1"/>
      <c r="CC156" s="1"/>
      <c r="CD156" s="6">
        <f>IF(Tabla2022[[#This Row],[ADICIÓN]]="SI",Tabla2022[[#This Row],[PLAZO DE EJECUCIÓN DÍAS]]+Tabla2022[[#This Row],[DÍAS PRORROGA 1]]+Tabla2022[[#This Row],[DÍAS PRORROGA  2]]+Tabla2022[[#This Row],[DÍAS PRORROGA 3]],Tabla2022[[#This Row],[FECHA DE TERMINACIÓN INICIAL]])+Tabla2022[[#This Row],[TOTAL DÍAS SUSPENDIDOS]]</f>
        <v>44927</v>
      </c>
      <c r="CE156" s="12">
        <f>IF(Tabla2022[[#This Row],[ADICIÓN]]="SI",Tabla2022[[#This Row],[VALOR INICIAL DEL CONTRATO]]+Tabla2022[[#This Row],[VALOR ADICIONES ]],Tabla2022[[#This Row],[VALOR INICIAL DEL CONTRATO]])</f>
        <v>50600000</v>
      </c>
      <c r="CF156" s="8"/>
      <c r="CG156" s="1" t="s">
        <v>1502</v>
      </c>
      <c r="CH156" s="5"/>
      <c r="CI156" s="5" t="s">
        <v>1503</v>
      </c>
      <c r="CJ156" s="1">
        <v>23</v>
      </c>
      <c r="CK156" s="8" t="s">
        <v>346</v>
      </c>
      <c r="CL156" s="8" t="s">
        <v>347</v>
      </c>
      <c r="CM156" s="1">
        <v>1634</v>
      </c>
    </row>
    <row r="157" spans="1:91" ht="63.75" x14ac:dyDescent="0.45">
      <c r="A157" s="1">
        <v>2022</v>
      </c>
      <c r="B157" s="56">
        <v>156</v>
      </c>
      <c r="C157" s="1" t="s">
        <v>91</v>
      </c>
      <c r="D157" s="1" t="str">
        <f>IF(Tabla2022[[#This Row],[FECHA DE TERMINACIÓN FINAL]]=0,"PENDIENTE FECHA",IF(Tabla2022[[#This Row],[FECHA DE TERMINACIÓN FINAL]]&lt;15,"PRÓXIMO A VENCER",IF(Tabla2022[[#This Row],[FECHA DE TERMINACIÓN FINAL]]&gt;30,"VIGENTE",IF(Tabla2022[[#This Row],[FECHA DE TERMINACIÓN FINAL]]&lt;0,"VENCIDO"))))</f>
        <v>VIGENTE</v>
      </c>
      <c r="E157" s="1">
        <v>71472</v>
      </c>
      <c r="F157" s="1" t="s">
        <v>1504</v>
      </c>
      <c r="G157" s="1" t="s">
        <v>1505</v>
      </c>
      <c r="H157" s="5" t="s">
        <v>1506</v>
      </c>
      <c r="I157" s="1" t="s">
        <v>248</v>
      </c>
      <c r="J157" s="1">
        <v>288</v>
      </c>
      <c r="K157" s="6">
        <v>44589</v>
      </c>
      <c r="L157" s="1">
        <v>261</v>
      </c>
      <c r="M157" s="7">
        <v>44593</v>
      </c>
      <c r="N157" s="8" t="s">
        <v>610</v>
      </c>
      <c r="O157" s="1" t="s">
        <v>97</v>
      </c>
      <c r="P157" s="1" t="s">
        <v>98</v>
      </c>
      <c r="Q157" s="1">
        <v>1</v>
      </c>
      <c r="R157" s="10" t="s">
        <v>1507</v>
      </c>
      <c r="S157" s="10" t="s">
        <v>1507</v>
      </c>
      <c r="T157" s="1" t="s">
        <v>101</v>
      </c>
      <c r="U157" s="1" t="s">
        <v>1508</v>
      </c>
      <c r="V157" s="1" t="s">
        <v>103</v>
      </c>
      <c r="W157" s="8" t="s">
        <v>104</v>
      </c>
      <c r="X157" s="8" t="s">
        <v>105</v>
      </c>
      <c r="Y157" s="1" t="s">
        <v>106</v>
      </c>
      <c r="Z157" s="1" t="s">
        <v>471</v>
      </c>
      <c r="AA157" s="1" t="s">
        <v>114</v>
      </c>
      <c r="AB157" s="1" t="s">
        <v>108</v>
      </c>
      <c r="AC157" s="1">
        <v>79727160</v>
      </c>
      <c r="AD157" s="1">
        <v>9</v>
      </c>
      <c r="AE157" s="1" t="str">
        <f>IF(Tabla2022[[#This Row],[CONTRATISTA CONJUNTO]]="NO"," - ")</f>
        <v xml:space="preserve"> - </v>
      </c>
      <c r="AF157" s="1" t="str">
        <f>IF(Tabla2022[[#This Row],[CONTRATISTA CONJUNTO]]="NO"," - ")</f>
        <v xml:space="preserve"> - </v>
      </c>
      <c r="AG157" s="1" t="str">
        <f>IF(Tabla2022[[#This Row],[CONTRATISTA CONJUNTO]]="NO"," - ")</f>
        <v xml:space="preserve"> - </v>
      </c>
      <c r="AH157" s="6">
        <v>29045</v>
      </c>
      <c r="AI157" s="8" t="s">
        <v>1509</v>
      </c>
      <c r="AJ157" s="1">
        <v>3124005289</v>
      </c>
      <c r="AK157" s="1" t="s">
        <v>1510</v>
      </c>
      <c r="AL157" s="1" t="s">
        <v>615</v>
      </c>
      <c r="AM157" s="1">
        <v>1024474457</v>
      </c>
      <c r="AN157" s="1">
        <v>4</v>
      </c>
      <c r="AO157" s="1" t="s">
        <v>505</v>
      </c>
      <c r="AP157" s="6">
        <v>44774</v>
      </c>
      <c r="AQ157" s="1" t="s">
        <v>113</v>
      </c>
      <c r="AR157" s="1" t="s">
        <v>114</v>
      </c>
      <c r="AS157" s="6">
        <v>44590</v>
      </c>
      <c r="AT157" s="1" t="s">
        <v>705</v>
      </c>
      <c r="AU157" s="6">
        <v>44593</v>
      </c>
      <c r="AV157" s="6">
        <v>44593</v>
      </c>
      <c r="AW157" s="12">
        <v>16200000</v>
      </c>
      <c r="AX157" s="13">
        <v>44594</v>
      </c>
      <c r="AY157" s="6">
        <v>44774</v>
      </c>
      <c r="AZ157" s="14">
        <v>44774.999305555553</v>
      </c>
      <c r="BA157" s="1">
        <f>Tabla2022[[#This Row],[FECHA DE TERMINACIÓN INICIAL]]-Tabla2022[[#This Row],[FECHA ACTA DE INICIO]]</f>
        <v>180</v>
      </c>
      <c r="BB157" s="1">
        <f t="shared" si="2"/>
        <v>6</v>
      </c>
      <c r="BC157" s="12">
        <f>IF(Tabla2022[[#This Row],[PLAZO DE EJECUCIÓN MESES ]]&gt;0,Tabla2022[[#This Row],[VALOR INICIAL DEL CONTRATO]]/Tabla2022[[#This Row],[PLAZO DE EJECUCIÓN MESES ]]," 0 ")</f>
        <v>2700000</v>
      </c>
      <c r="BD157" s="1" t="s">
        <v>101</v>
      </c>
      <c r="BE157" s="12">
        <f>IF(Tabla2022[[#This Row],[ANTICIPOS]]="NO",0," - ")</f>
        <v>0</v>
      </c>
      <c r="BF157" s="1" t="s">
        <v>114</v>
      </c>
      <c r="BG157" s="1"/>
      <c r="BH157" s="1">
        <v>8100000</v>
      </c>
      <c r="BI157" s="1">
        <v>30</v>
      </c>
      <c r="BJ157" s="1">
        <v>712</v>
      </c>
      <c r="BK157" s="6">
        <v>44771</v>
      </c>
      <c r="BL157" s="1"/>
      <c r="BM157" s="1"/>
      <c r="BN157" s="1"/>
      <c r="BO157" s="1"/>
      <c r="BP157" s="1"/>
      <c r="BQ157" s="1"/>
      <c r="BR157" s="1"/>
      <c r="BS157" s="1"/>
      <c r="BT157" s="1"/>
      <c r="BU157" s="1"/>
      <c r="BV157" s="1"/>
      <c r="BW157" s="1"/>
      <c r="BX157" s="1"/>
      <c r="BY157" s="1"/>
      <c r="BZ157" s="1">
        <f>Tabla2022[[#This Row],[DÍAS PRORROGA 1]]+Tabla2022[[#This Row],[DÍAS PRORROGA  2]]+Tabla2022[[#This Row],[DÍAS PRORROGA 3]]</f>
        <v>30</v>
      </c>
      <c r="CA157" s="12">
        <f>IF(Tabla2022[[#This Row],[ADICIÓN]]="NO",0,Tabla2022[[#This Row],[VALOR ADICIÓN 1]]+Tabla2022[[#This Row],[VALOR ADICIÓN 2]]+Tabla2022[[#This Row],[VALOR ADICIÓN 3]])</f>
        <v>8100000</v>
      </c>
      <c r="CB157" s="1"/>
      <c r="CC157" s="1"/>
      <c r="CD157" s="6">
        <v>44866</v>
      </c>
      <c r="CE157" s="12">
        <f>IF(Tabla2022[[#This Row],[ADICIÓN]]="SI",Tabla2022[[#This Row],[VALOR INICIAL DEL CONTRATO]]+Tabla2022[[#This Row],[VALOR ADICIONES ]],Tabla2022[[#This Row],[VALOR INICIAL DEL CONTRATO]])</f>
        <v>24300000</v>
      </c>
      <c r="CF157" s="8"/>
      <c r="CG157" s="8" t="s">
        <v>1431</v>
      </c>
      <c r="CH157" s="5"/>
      <c r="CI157" s="5" t="s">
        <v>1511</v>
      </c>
      <c r="CJ157" s="1">
        <v>49</v>
      </c>
      <c r="CK157" s="21" t="s">
        <v>619</v>
      </c>
      <c r="CL157" s="22" t="s">
        <v>620</v>
      </c>
      <c r="CM157" s="1">
        <v>1688</v>
      </c>
    </row>
    <row r="158" spans="1:91" ht="63.75" x14ac:dyDescent="0.45">
      <c r="A158" s="1">
        <v>2022</v>
      </c>
      <c r="B158" s="56">
        <v>157</v>
      </c>
      <c r="C158" s="1" t="s">
        <v>91</v>
      </c>
      <c r="D158" s="1" t="str">
        <f>IF(Tabla2022[[#This Row],[FECHA DE TERMINACIÓN FINAL]]=0,"PENDIENTE FECHA",IF(Tabla2022[[#This Row],[FECHA DE TERMINACIÓN FINAL]]&lt;15,"PRÓXIMO A VENCER",IF(Tabla2022[[#This Row],[FECHA DE TERMINACIÓN FINAL]]&gt;30,"VIGENTE",IF(Tabla2022[[#This Row],[FECHA DE TERMINACIÓN FINAL]]&lt;0,"VENCIDO"))))</f>
        <v>VIGENTE</v>
      </c>
      <c r="E158" s="1">
        <v>70193</v>
      </c>
      <c r="F158" s="1" t="s">
        <v>1512</v>
      </c>
      <c r="G158" s="1" t="s">
        <v>1513</v>
      </c>
      <c r="H158" s="5" t="s">
        <v>1514</v>
      </c>
      <c r="I158" s="1" t="s">
        <v>859</v>
      </c>
      <c r="J158" s="1">
        <v>122</v>
      </c>
      <c r="K158" s="6">
        <v>44580</v>
      </c>
      <c r="L158" s="1">
        <v>256</v>
      </c>
      <c r="M158" s="7">
        <v>44593</v>
      </c>
      <c r="N158" s="8" t="s">
        <v>96</v>
      </c>
      <c r="O158" s="1" t="s">
        <v>97</v>
      </c>
      <c r="P158" s="1" t="s">
        <v>98</v>
      </c>
      <c r="Q158" s="1">
        <v>1</v>
      </c>
      <c r="R158" s="10" t="s">
        <v>1515</v>
      </c>
      <c r="S158" s="10" t="s">
        <v>1515</v>
      </c>
      <c r="T158" s="1" t="s">
        <v>101</v>
      </c>
      <c r="U158" s="1" t="s">
        <v>1516</v>
      </c>
      <c r="V158" s="1" t="s">
        <v>103</v>
      </c>
      <c r="W158" s="8" t="s">
        <v>104</v>
      </c>
      <c r="X158" s="8" t="s">
        <v>105</v>
      </c>
      <c r="Y158" s="1" t="s">
        <v>127</v>
      </c>
      <c r="Z158" s="1" t="s">
        <v>320</v>
      </c>
      <c r="AA158" s="1" t="s">
        <v>101</v>
      </c>
      <c r="AB158" s="1" t="s">
        <v>108</v>
      </c>
      <c r="AC158" s="1">
        <v>65705320</v>
      </c>
      <c r="AD158" s="1">
        <v>5</v>
      </c>
      <c r="AE158" s="1" t="str">
        <f>IF(Tabla2022[[#This Row],[CONTRATISTA CONJUNTO]]="NO"," - ")</f>
        <v xml:space="preserve"> - </v>
      </c>
      <c r="AF158" s="1" t="str">
        <f>IF(Tabla2022[[#This Row],[CONTRATISTA CONJUNTO]]="NO"," - ")</f>
        <v xml:space="preserve"> - </v>
      </c>
      <c r="AG158" s="1" t="str">
        <f>IF(Tabla2022[[#This Row],[CONTRATISTA CONJUNTO]]="NO"," - ")</f>
        <v xml:space="preserve"> - </v>
      </c>
      <c r="AH158" s="6">
        <v>28842</v>
      </c>
      <c r="AI158" s="8" t="s">
        <v>1517</v>
      </c>
      <c r="AJ158" s="1">
        <v>3103262279</v>
      </c>
      <c r="AK158" s="1" t="s">
        <v>1518</v>
      </c>
      <c r="AL158" s="1" t="s">
        <v>323</v>
      </c>
      <c r="AM158" s="1">
        <v>52155157</v>
      </c>
      <c r="AN158" s="1">
        <v>2</v>
      </c>
      <c r="AO158" s="1"/>
      <c r="AP158" s="1"/>
      <c r="AQ158" s="1" t="s">
        <v>113</v>
      </c>
      <c r="AR158" s="1" t="s">
        <v>114</v>
      </c>
      <c r="AS158" s="6">
        <v>44590</v>
      </c>
      <c r="AT158" s="1" t="s">
        <v>115</v>
      </c>
      <c r="AU158" s="6">
        <v>44593</v>
      </c>
      <c r="AV158" s="6">
        <v>44593</v>
      </c>
      <c r="AW158" s="12">
        <v>44000000</v>
      </c>
      <c r="AX158" s="13">
        <v>44593</v>
      </c>
      <c r="AY158" s="6">
        <v>44926</v>
      </c>
      <c r="AZ158" s="14">
        <v>44926.999305555553</v>
      </c>
      <c r="BA158" s="1">
        <f>Tabla2022[[#This Row],[FECHA DE TERMINACIÓN INICIAL]]-Tabla2022[[#This Row],[FECHA ACTA DE INICIO]]</f>
        <v>333</v>
      </c>
      <c r="BB158" s="1">
        <f t="shared" si="2"/>
        <v>11</v>
      </c>
      <c r="BC158" s="12">
        <f>IF(Tabla2022[[#This Row],[PLAZO DE EJECUCIÓN MESES ]]&gt;0,Tabla2022[[#This Row],[VALOR INICIAL DEL CONTRATO]]/Tabla2022[[#This Row],[PLAZO DE EJECUCIÓN MESES ]]," 0 ")</f>
        <v>4000000</v>
      </c>
      <c r="BD158" s="1" t="s">
        <v>101</v>
      </c>
      <c r="BE158" s="12">
        <f>IF(Tabla2022[[#This Row],[ANTICIPOS]]="NO",0," - ")</f>
        <v>0</v>
      </c>
      <c r="BF158" s="1" t="s">
        <v>101</v>
      </c>
      <c r="BG158" s="1"/>
      <c r="BH158" s="1"/>
      <c r="BI158" s="1"/>
      <c r="BJ158" s="1"/>
      <c r="BK158" s="1"/>
      <c r="BL158" s="1"/>
      <c r="BM158" s="1"/>
      <c r="BN158" s="1"/>
      <c r="BO158" s="1"/>
      <c r="BP158" s="1"/>
      <c r="BQ158" s="1"/>
      <c r="BR158" s="1"/>
      <c r="BS158" s="1"/>
      <c r="BT158" s="1"/>
      <c r="BU158" s="1"/>
      <c r="BV158" s="1"/>
      <c r="BW158" s="1"/>
      <c r="BX158" s="1"/>
      <c r="BY158" s="1"/>
      <c r="BZ158" s="1">
        <f>Tabla2022[[#This Row],[DÍAS PRORROGA 1]]+Tabla2022[[#This Row],[DÍAS PRORROGA  2]]+Tabla2022[[#This Row],[DÍAS PRORROGA 3]]</f>
        <v>0</v>
      </c>
      <c r="CA158" s="12">
        <f>IF(Tabla2022[[#This Row],[ADICIÓN]]="NO",0,Tabla2022[[#This Row],[VALOR ADICIÓN 1]]+Tabla2022[[#This Row],[VALOR ADICIÓN 2]]+Tabla2022[[#This Row],[VALOR ADICIÓN 3]])</f>
        <v>0</v>
      </c>
      <c r="CB158" s="1"/>
      <c r="CC158" s="1"/>
      <c r="CD158" s="6">
        <f>IF(Tabla2022[[#This Row],[ADICIÓN]]="SI",Tabla2022[[#This Row],[PLAZO DE EJECUCIÓN DÍAS]]+Tabla2022[[#This Row],[DÍAS PRORROGA 1]]+Tabla2022[[#This Row],[DÍAS PRORROGA  2]]+Tabla2022[[#This Row],[DÍAS PRORROGA 3]],Tabla2022[[#This Row],[FECHA DE TERMINACIÓN INICIAL]])+Tabla2022[[#This Row],[TOTAL DÍAS SUSPENDIDOS]]</f>
        <v>44926</v>
      </c>
      <c r="CE158" s="12">
        <f>IF(Tabla2022[[#This Row],[ADICIÓN]]="SI",Tabla2022[[#This Row],[VALOR INICIAL DEL CONTRATO]]+Tabla2022[[#This Row],[VALOR ADICIONES ]],Tabla2022[[#This Row],[VALOR INICIAL DEL CONTRATO]])</f>
        <v>44000000</v>
      </c>
      <c r="CF158" s="8"/>
      <c r="CG158" s="8" t="s">
        <v>1431</v>
      </c>
      <c r="CH158" s="5"/>
      <c r="CI158" s="5" t="s">
        <v>1519</v>
      </c>
      <c r="CJ158" s="1">
        <v>57</v>
      </c>
      <c r="CK158" s="8" t="s">
        <v>118</v>
      </c>
      <c r="CL158" s="8" t="s">
        <v>119</v>
      </c>
      <c r="CM158" s="1">
        <v>1696</v>
      </c>
    </row>
    <row r="159" spans="1:91" ht="51" x14ac:dyDescent="0.45">
      <c r="A159" s="1">
        <v>2022</v>
      </c>
      <c r="B159" s="55">
        <v>158</v>
      </c>
      <c r="C159" s="1" t="s">
        <v>186</v>
      </c>
      <c r="D159" s="1" t="s">
        <v>186</v>
      </c>
      <c r="E159" s="1">
        <v>71369</v>
      </c>
      <c r="F159" s="1" t="s">
        <v>1520</v>
      </c>
      <c r="G159" s="1" t="s">
        <v>1521</v>
      </c>
      <c r="H159" s="5" t="s">
        <v>1522</v>
      </c>
      <c r="I159" s="1" t="s">
        <v>95</v>
      </c>
      <c r="J159" s="1">
        <v>282</v>
      </c>
      <c r="K159" s="1" t="s">
        <v>1523</v>
      </c>
      <c r="L159" s="1">
        <v>268</v>
      </c>
      <c r="M159" s="7">
        <v>44593</v>
      </c>
      <c r="N159" s="8" t="s">
        <v>402</v>
      </c>
      <c r="O159" s="1" t="s">
        <v>97</v>
      </c>
      <c r="P159" s="1" t="s">
        <v>98</v>
      </c>
      <c r="Q159" s="1">
        <v>1</v>
      </c>
      <c r="R159" s="10" t="s">
        <v>1524</v>
      </c>
      <c r="S159" s="10" t="s">
        <v>1525</v>
      </c>
      <c r="T159" s="1" t="s">
        <v>101</v>
      </c>
      <c r="U159" s="1" t="s">
        <v>1526</v>
      </c>
      <c r="V159" s="1" t="s">
        <v>103</v>
      </c>
      <c r="W159" s="8" t="s">
        <v>104</v>
      </c>
      <c r="X159" s="8" t="s">
        <v>105</v>
      </c>
      <c r="Y159" s="1" t="s">
        <v>106</v>
      </c>
      <c r="Z159" s="1" t="s">
        <v>405</v>
      </c>
      <c r="AA159" s="1" t="s">
        <v>114</v>
      </c>
      <c r="AB159" s="1" t="s">
        <v>108</v>
      </c>
      <c r="AC159" s="1">
        <v>73043558</v>
      </c>
      <c r="AD159" s="1">
        <v>8</v>
      </c>
      <c r="AE159" s="1" t="str">
        <f>IF(Tabla2022[[#This Row],[CONTRATISTA CONJUNTO]]="NO"," - ")</f>
        <v xml:space="preserve"> - </v>
      </c>
      <c r="AF159" s="1" t="str">
        <f>IF(Tabla2022[[#This Row],[CONTRATISTA CONJUNTO]]="NO"," - ")</f>
        <v xml:space="preserve"> - </v>
      </c>
      <c r="AG159" s="1" t="str">
        <f>IF(Tabla2022[[#This Row],[CONTRATISTA CONJUNTO]]="NO"," - ")</f>
        <v xml:space="preserve"> - </v>
      </c>
      <c r="AH159" s="6">
        <v>25561</v>
      </c>
      <c r="AI159" s="8" t="s">
        <v>1527</v>
      </c>
      <c r="AJ159" s="1">
        <v>3004220973</v>
      </c>
      <c r="AK159" s="1" t="s">
        <v>1528</v>
      </c>
      <c r="AL159" s="1" t="s">
        <v>813</v>
      </c>
      <c r="AM159" s="1">
        <v>52215660</v>
      </c>
      <c r="AN159" s="1">
        <v>4</v>
      </c>
      <c r="AO159" s="1"/>
      <c r="AP159" s="1"/>
      <c r="AQ159" s="1" t="s">
        <v>113</v>
      </c>
      <c r="AR159" s="1" t="s">
        <v>114</v>
      </c>
      <c r="AS159" s="6">
        <v>44591</v>
      </c>
      <c r="AT159" s="1" t="s">
        <v>344</v>
      </c>
      <c r="AU159" s="6">
        <v>44589</v>
      </c>
      <c r="AV159" s="6">
        <v>44589</v>
      </c>
      <c r="AW159" s="12">
        <v>36000000</v>
      </c>
      <c r="AX159" s="13">
        <v>44593</v>
      </c>
      <c r="AY159" s="6">
        <v>44773</v>
      </c>
      <c r="AZ159" s="14">
        <v>44773.999305555553</v>
      </c>
      <c r="BA159" s="1">
        <f>Tabla2022[[#This Row],[FECHA DE TERMINACIÓN INICIAL]]-Tabla2022[[#This Row],[FECHA ACTA DE INICIO]]</f>
        <v>180</v>
      </c>
      <c r="BB159" s="1">
        <f t="shared" si="2"/>
        <v>6</v>
      </c>
      <c r="BC159" s="12">
        <f>IF(Tabla2022[[#This Row],[PLAZO DE EJECUCIÓN MESES ]]&gt;0,Tabla2022[[#This Row],[VALOR INICIAL DEL CONTRATO]]/Tabla2022[[#This Row],[PLAZO DE EJECUCIÓN MESES ]]," 0 ")</f>
        <v>6000000</v>
      </c>
      <c r="BD159" s="1" t="s">
        <v>101</v>
      </c>
      <c r="BE159" s="12">
        <f>IF(Tabla2022[[#This Row],[ANTICIPOS]]="NO",0," - ")</f>
        <v>0</v>
      </c>
      <c r="BF159" s="1" t="s">
        <v>101</v>
      </c>
      <c r="BG159" s="1"/>
      <c r="BH159" s="1"/>
      <c r="BI159" s="1"/>
      <c r="BJ159" s="1"/>
      <c r="BK159" s="1"/>
      <c r="BL159" s="1"/>
      <c r="BM159" s="1"/>
      <c r="BN159" s="1"/>
      <c r="BO159" s="1"/>
      <c r="BP159" s="1"/>
      <c r="BQ159" s="1"/>
      <c r="BR159" s="1"/>
      <c r="BS159" s="1"/>
      <c r="BT159" s="1"/>
      <c r="BU159" s="1"/>
      <c r="BV159" s="1"/>
      <c r="BW159" s="1"/>
      <c r="BX159" s="1"/>
      <c r="BY159" s="1"/>
      <c r="BZ159" s="1">
        <f>Tabla2022[[#This Row],[DÍAS PRORROGA 1]]+Tabla2022[[#This Row],[DÍAS PRORROGA  2]]+Tabla2022[[#This Row],[DÍAS PRORROGA 3]]</f>
        <v>0</v>
      </c>
      <c r="CA159" s="12">
        <f>IF(Tabla2022[[#This Row],[ADICIÓN]]="NO",0,Tabla2022[[#This Row],[VALOR ADICIÓN 1]]+Tabla2022[[#This Row],[VALOR ADICIÓN 2]]+Tabla2022[[#This Row],[VALOR ADICIÓN 3]])</f>
        <v>0</v>
      </c>
      <c r="CB159" s="1"/>
      <c r="CC159" s="1"/>
      <c r="CD159" s="6">
        <f>IF(Tabla2022[[#This Row],[ADICIÓN]]="SI",Tabla2022[[#This Row],[PLAZO DE EJECUCIÓN DÍAS]]+Tabla2022[[#This Row],[DÍAS PRORROGA 1]]+Tabla2022[[#This Row],[DÍAS PRORROGA  2]]+Tabla2022[[#This Row],[DÍAS PRORROGA 3]],Tabla2022[[#This Row],[FECHA DE TERMINACIÓN INICIAL]])+Tabla2022[[#This Row],[TOTAL DÍAS SUSPENDIDOS]]</f>
        <v>44773</v>
      </c>
      <c r="CE159" s="12">
        <f>IF(Tabla2022[[#This Row],[ADICIÓN]]="SI",Tabla2022[[#This Row],[VALOR INICIAL DEL CONTRATO]]+Tabla2022[[#This Row],[VALOR ADICIONES ]],Tabla2022[[#This Row],[VALOR INICIAL DEL CONTRATO]])</f>
        <v>36000000</v>
      </c>
      <c r="CF159" s="8"/>
      <c r="CG159" s="8"/>
      <c r="CH159" s="5"/>
      <c r="CI159" s="5" t="s">
        <v>1529</v>
      </c>
      <c r="CJ159" s="1">
        <v>54</v>
      </c>
      <c r="CK159" s="8" t="s">
        <v>410</v>
      </c>
      <c r="CL159" s="8" t="s">
        <v>411</v>
      </c>
      <c r="CM159" s="1">
        <v>1692</v>
      </c>
    </row>
    <row r="160" spans="1:91" ht="63.75" x14ac:dyDescent="0.45">
      <c r="A160" s="1">
        <v>2022</v>
      </c>
      <c r="B160" s="1">
        <v>159</v>
      </c>
      <c r="C160" s="1" t="s">
        <v>91</v>
      </c>
      <c r="D160" s="1" t="str">
        <f>IF(Tabla2022[[#This Row],[FECHA DE TERMINACIÓN FINAL]]=0,"PENDIENTE FECHA",IF(Tabla2022[[#This Row],[FECHA DE TERMINACIÓN FINAL]]&lt;15,"PRÓXIMO A VENCER",IF(Tabla2022[[#This Row],[FECHA DE TERMINACIÓN FINAL]]&gt;30,"VIGENTE",IF(Tabla2022[[#This Row],[FECHA DE TERMINACIÓN FINAL]]&lt;0,"VENCIDO"))))</f>
        <v>VIGENTE</v>
      </c>
      <c r="E160" s="1">
        <v>69440</v>
      </c>
      <c r="F160" s="1" t="s">
        <v>1530</v>
      </c>
      <c r="G160" s="1" t="s">
        <v>1531</v>
      </c>
      <c r="H160" s="5" t="s">
        <v>1532</v>
      </c>
      <c r="I160" s="1" t="s">
        <v>200</v>
      </c>
      <c r="J160" s="1">
        <v>104</v>
      </c>
      <c r="K160" s="6">
        <v>44580</v>
      </c>
      <c r="L160" s="1">
        <v>296</v>
      </c>
      <c r="M160" s="7">
        <v>44596</v>
      </c>
      <c r="N160" s="8" t="s">
        <v>917</v>
      </c>
      <c r="O160" s="1" t="s">
        <v>97</v>
      </c>
      <c r="P160" s="1" t="s">
        <v>98</v>
      </c>
      <c r="Q160" s="1">
        <v>1</v>
      </c>
      <c r="R160" s="10" t="s">
        <v>1533</v>
      </c>
      <c r="S160" s="10" t="s">
        <v>1533</v>
      </c>
      <c r="T160" s="1" t="s">
        <v>101</v>
      </c>
      <c r="U160" s="1" t="s">
        <v>1534</v>
      </c>
      <c r="V160" s="1" t="s">
        <v>103</v>
      </c>
      <c r="W160" s="8" t="s">
        <v>104</v>
      </c>
      <c r="X160" s="8" t="s">
        <v>105</v>
      </c>
      <c r="Y160" s="1" t="s">
        <v>106</v>
      </c>
      <c r="Z160" s="1" t="s">
        <v>471</v>
      </c>
      <c r="AA160" s="1" t="s">
        <v>101</v>
      </c>
      <c r="AB160" s="1" t="s">
        <v>108</v>
      </c>
      <c r="AC160" s="1">
        <v>79632464</v>
      </c>
      <c r="AD160" s="1">
        <v>3</v>
      </c>
      <c r="AE160" s="1" t="str">
        <f>IF(Tabla2022[[#This Row],[CONTRATISTA CONJUNTO]]="NO"," - ")</f>
        <v xml:space="preserve"> - </v>
      </c>
      <c r="AF160" s="1" t="str">
        <f>IF(Tabla2022[[#This Row],[CONTRATISTA CONJUNTO]]="NO"," - ")</f>
        <v xml:space="preserve"> - </v>
      </c>
      <c r="AG160" s="1" t="str">
        <f>IF(Tabla2022[[#This Row],[CONTRATISTA CONJUNTO]]="NO"," - ")</f>
        <v xml:space="preserve"> - </v>
      </c>
      <c r="AH160" s="6">
        <v>29569</v>
      </c>
      <c r="AI160" s="8" t="s">
        <v>1535</v>
      </c>
      <c r="AJ160" s="1">
        <v>3203537221</v>
      </c>
      <c r="AK160" s="1" t="s">
        <v>1536</v>
      </c>
      <c r="AL160" s="1" t="s">
        <v>474</v>
      </c>
      <c r="AM160" s="1">
        <v>79889687</v>
      </c>
      <c r="AN160" s="1">
        <v>2</v>
      </c>
      <c r="AO160" s="1"/>
      <c r="AP160" s="1"/>
      <c r="AQ160" s="1" t="s">
        <v>113</v>
      </c>
      <c r="AR160" s="1" t="s">
        <v>114</v>
      </c>
      <c r="AS160" s="6">
        <v>44591</v>
      </c>
      <c r="AT160" s="1" t="s">
        <v>515</v>
      </c>
      <c r="AU160" s="6">
        <v>44589</v>
      </c>
      <c r="AV160" s="6">
        <v>44589</v>
      </c>
      <c r="AW160" s="12">
        <v>29700000</v>
      </c>
      <c r="AX160" s="13">
        <v>44596</v>
      </c>
      <c r="AY160" s="6">
        <v>44929</v>
      </c>
      <c r="AZ160" s="14">
        <v>44929.999305555553</v>
      </c>
      <c r="BA160" s="1">
        <f>Tabla2022[[#This Row],[FECHA DE TERMINACIÓN INICIAL]]-Tabla2022[[#This Row],[FECHA ACTA DE INICIO]]</f>
        <v>333</v>
      </c>
      <c r="BB160" s="1">
        <f t="shared" si="2"/>
        <v>11</v>
      </c>
      <c r="BC160" s="12">
        <f>IF(Tabla2022[[#This Row],[PLAZO DE EJECUCIÓN MESES ]]&gt;0,Tabla2022[[#This Row],[VALOR INICIAL DEL CONTRATO]]/Tabla2022[[#This Row],[PLAZO DE EJECUCIÓN MESES ]]," 0 ")</f>
        <v>2700000</v>
      </c>
      <c r="BD160" s="1" t="s">
        <v>101</v>
      </c>
      <c r="BE160" s="12">
        <f>IF(Tabla2022[[#This Row],[ANTICIPOS]]="NO",0," - ")</f>
        <v>0</v>
      </c>
      <c r="BF160" s="1" t="s">
        <v>101</v>
      </c>
      <c r="BG160" s="1"/>
      <c r="BH160" s="1"/>
      <c r="BI160" s="1"/>
      <c r="BJ160" s="1"/>
      <c r="BK160" s="1"/>
      <c r="BL160" s="1"/>
      <c r="BM160" s="1"/>
      <c r="BN160" s="1"/>
      <c r="BO160" s="1"/>
      <c r="BP160" s="1"/>
      <c r="BQ160" s="1"/>
      <c r="BR160" s="1"/>
      <c r="BS160" s="1"/>
      <c r="BT160" s="1"/>
      <c r="BU160" s="1"/>
      <c r="BV160" s="1"/>
      <c r="BW160" s="1"/>
      <c r="BX160" s="1"/>
      <c r="BY160" s="1"/>
      <c r="BZ160" s="1">
        <f>Tabla2022[[#This Row],[DÍAS PRORROGA 1]]+Tabla2022[[#This Row],[DÍAS PRORROGA  2]]+Tabla2022[[#This Row],[DÍAS PRORROGA 3]]</f>
        <v>0</v>
      </c>
      <c r="CA160" s="12">
        <f>IF(Tabla2022[[#This Row],[ADICIÓN]]="NO",0,Tabla2022[[#This Row],[VALOR ADICIÓN 1]]+Tabla2022[[#This Row],[VALOR ADICIÓN 2]]+Tabla2022[[#This Row],[VALOR ADICIÓN 3]])</f>
        <v>0</v>
      </c>
      <c r="CB160" s="1"/>
      <c r="CC160" s="1"/>
      <c r="CD160" s="6">
        <f>IF(Tabla2022[[#This Row],[ADICIÓN]]="SI",Tabla2022[[#This Row],[PLAZO DE EJECUCIÓN DÍAS]]+Tabla2022[[#This Row],[DÍAS PRORROGA 1]]+Tabla2022[[#This Row],[DÍAS PRORROGA  2]]+Tabla2022[[#This Row],[DÍAS PRORROGA 3]],Tabla2022[[#This Row],[FECHA DE TERMINACIÓN INICIAL]])+Tabla2022[[#This Row],[TOTAL DÍAS SUSPENDIDOS]]</f>
        <v>44929</v>
      </c>
      <c r="CE160" s="12">
        <f>IF(Tabla2022[[#This Row],[ADICIÓN]]="SI",Tabla2022[[#This Row],[VALOR INICIAL DEL CONTRATO]]+Tabla2022[[#This Row],[VALOR ADICIONES ]],Tabla2022[[#This Row],[VALOR INICIAL DEL CONTRATO]])</f>
        <v>29700000</v>
      </c>
      <c r="CF160" s="8"/>
      <c r="CG160" s="8"/>
      <c r="CH160" s="5"/>
      <c r="CI160" s="5" t="s">
        <v>1537</v>
      </c>
      <c r="CJ160" s="1">
        <v>56</v>
      </c>
      <c r="CK160" s="21" t="s">
        <v>923</v>
      </c>
      <c r="CL160" s="21" t="s">
        <v>924</v>
      </c>
      <c r="CM160" s="1">
        <v>1693</v>
      </c>
    </row>
    <row r="161" spans="1:91" ht="51" x14ac:dyDescent="0.45">
      <c r="A161" s="1">
        <v>2022</v>
      </c>
      <c r="B161" s="56">
        <v>160</v>
      </c>
      <c r="C161" s="1" t="s">
        <v>91</v>
      </c>
      <c r="D161" s="1" t="str">
        <f>IF(Tabla2022[[#This Row],[FECHA DE TERMINACIÓN FINAL]]=0,"PENDIENTE FECHA",IF(Tabla2022[[#This Row],[FECHA DE TERMINACIÓN FINAL]]&lt;15,"PRÓXIMO A VENCER",IF(Tabla2022[[#This Row],[FECHA DE TERMINACIÓN FINAL]]&gt;30,"VIGENTE",IF(Tabla2022[[#This Row],[FECHA DE TERMINACIÓN FINAL]]&lt;0,"VENCIDO"))))</f>
        <v>VIGENTE</v>
      </c>
      <c r="E161" s="1">
        <v>69675</v>
      </c>
      <c r="F161" s="1" t="s">
        <v>1538</v>
      </c>
      <c r="G161" s="1" t="s">
        <v>1539</v>
      </c>
      <c r="H161" s="5" t="s">
        <v>1540</v>
      </c>
      <c r="I161" s="1" t="s">
        <v>176</v>
      </c>
      <c r="J161" s="1">
        <v>109</v>
      </c>
      <c r="K161" s="6">
        <v>44580</v>
      </c>
      <c r="L161" s="1">
        <v>309</v>
      </c>
      <c r="M161" s="7">
        <v>44596</v>
      </c>
      <c r="N161" s="8" t="s">
        <v>1426</v>
      </c>
      <c r="O161" s="1" t="s">
        <v>97</v>
      </c>
      <c r="P161" s="1" t="s">
        <v>98</v>
      </c>
      <c r="Q161" s="1">
        <v>1</v>
      </c>
      <c r="R161" s="10" t="s">
        <v>458</v>
      </c>
      <c r="S161" s="10" t="s">
        <v>458</v>
      </c>
      <c r="T161" s="1" t="s">
        <v>101</v>
      </c>
      <c r="U161" s="1" t="s">
        <v>1541</v>
      </c>
      <c r="V161" s="1" t="s">
        <v>103</v>
      </c>
      <c r="W161" s="8" t="s">
        <v>104</v>
      </c>
      <c r="X161" s="8" t="s">
        <v>105</v>
      </c>
      <c r="Y161" s="1" t="s">
        <v>127</v>
      </c>
      <c r="Z161" s="1" t="s">
        <v>460</v>
      </c>
      <c r="AA161" s="1" t="s">
        <v>101</v>
      </c>
      <c r="AB161" s="1" t="s">
        <v>108</v>
      </c>
      <c r="AC161" s="1">
        <v>51874111</v>
      </c>
      <c r="AD161" s="1">
        <v>5</v>
      </c>
      <c r="AE161" s="1" t="str">
        <f>IF(Tabla2022[[#This Row],[CONTRATISTA CONJUNTO]]="NO"," - ")</f>
        <v xml:space="preserve"> - </v>
      </c>
      <c r="AF161" s="1" t="str">
        <f>IF(Tabla2022[[#This Row],[CONTRATISTA CONJUNTO]]="NO"," - ")</f>
        <v xml:space="preserve"> - </v>
      </c>
      <c r="AG161" s="1" t="str">
        <f>IF(Tabla2022[[#This Row],[CONTRATISTA CONJUNTO]]="NO"," - ")</f>
        <v xml:space="preserve"> - </v>
      </c>
      <c r="AH161" s="6">
        <v>24016</v>
      </c>
      <c r="AI161" s="8" t="s">
        <v>1542</v>
      </c>
      <c r="AJ161" s="1">
        <v>3144855164</v>
      </c>
      <c r="AK161" s="1" t="s">
        <v>1543</v>
      </c>
      <c r="AL161" s="1" t="s">
        <v>311</v>
      </c>
      <c r="AM161" s="1">
        <v>74374329</v>
      </c>
      <c r="AN161" s="1">
        <v>1</v>
      </c>
      <c r="AO161" s="1"/>
      <c r="AP161" s="1"/>
      <c r="AQ161" s="1" t="s">
        <v>113</v>
      </c>
      <c r="AR161" s="1" t="s">
        <v>114</v>
      </c>
      <c r="AS161" s="6">
        <v>44591</v>
      </c>
      <c r="AT161" s="1" t="s">
        <v>115</v>
      </c>
      <c r="AU161" s="6">
        <v>44594</v>
      </c>
      <c r="AV161" s="6">
        <v>44594</v>
      </c>
      <c r="AW161" s="12">
        <v>29700000</v>
      </c>
      <c r="AX161" s="13">
        <v>44596</v>
      </c>
      <c r="AY161" s="6">
        <v>44929</v>
      </c>
      <c r="AZ161" s="14">
        <v>44929.999305555553</v>
      </c>
      <c r="BA161" s="1">
        <f>Tabla2022[[#This Row],[FECHA DE TERMINACIÓN INICIAL]]-Tabla2022[[#This Row],[FECHA ACTA DE INICIO]]</f>
        <v>333</v>
      </c>
      <c r="BB161" s="1">
        <f t="shared" si="2"/>
        <v>11</v>
      </c>
      <c r="BC161" s="12">
        <f>IF(Tabla2022[[#This Row],[PLAZO DE EJECUCIÓN MESES ]]&gt;0,Tabla2022[[#This Row],[VALOR INICIAL DEL CONTRATO]]/Tabla2022[[#This Row],[PLAZO DE EJECUCIÓN MESES ]]," 0 ")</f>
        <v>2700000</v>
      </c>
      <c r="BD161" s="1" t="s">
        <v>101</v>
      </c>
      <c r="BE161" s="12">
        <f>IF(Tabla2022[[#This Row],[ANTICIPOS]]="NO",0," - ")</f>
        <v>0</v>
      </c>
      <c r="BF161" s="1" t="s">
        <v>101</v>
      </c>
      <c r="BG161" s="1"/>
      <c r="BH161" s="1"/>
      <c r="BI161" s="1"/>
      <c r="BJ161" s="1"/>
      <c r="BK161" s="1"/>
      <c r="BL161" s="1"/>
      <c r="BM161" s="1"/>
      <c r="BN161" s="1"/>
      <c r="BO161" s="1"/>
      <c r="BP161" s="1"/>
      <c r="BQ161" s="1"/>
      <c r="BR161" s="1"/>
      <c r="BS161" s="1"/>
      <c r="BT161" s="1"/>
      <c r="BU161" s="1"/>
      <c r="BV161" s="1"/>
      <c r="BW161" s="1"/>
      <c r="BX161" s="1"/>
      <c r="BY161" s="1"/>
      <c r="BZ161" s="1">
        <f>Tabla2022[[#This Row],[DÍAS PRORROGA 1]]+Tabla2022[[#This Row],[DÍAS PRORROGA  2]]+Tabla2022[[#This Row],[DÍAS PRORROGA 3]]</f>
        <v>0</v>
      </c>
      <c r="CA161" s="12">
        <f>IF(Tabla2022[[#This Row],[ADICIÓN]]="NO",0,Tabla2022[[#This Row],[VALOR ADICIÓN 1]]+Tabla2022[[#This Row],[VALOR ADICIÓN 2]]+Tabla2022[[#This Row],[VALOR ADICIÓN 3]])</f>
        <v>0</v>
      </c>
      <c r="CB161" s="1"/>
      <c r="CC161" s="1"/>
      <c r="CD161" s="6">
        <f>IF(Tabla2022[[#This Row],[ADICIÓN]]="SI",Tabla2022[[#This Row],[PLAZO DE EJECUCIÓN DÍAS]]+Tabla2022[[#This Row],[DÍAS PRORROGA 1]]+Tabla2022[[#This Row],[DÍAS PRORROGA  2]]+Tabla2022[[#This Row],[DÍAS PRORROGA 3]],Tabla2022[[#This Row],[FECHA DE TERMINACIÓN INICIAL]])+Tabla2022[[#This Row],[TOTAL DÍAS SUSPENDIDOS]]</f>
        <v>44929</v>
      </c>
      <c r="CE161" s="12">
        <f>IF(Tabla2022[[#This Row],[ADICIÓN]]="SI",Tabla2022[[#This Row],[VALOR INICIAL DEL CONTRATO]]+Tabla2022[[#This Row],[VALOR ADICIONES ]],Tabla2022[[#This Row],[VALOR INICIAL DEL CONTRATO]])</f>
        <v>29700000</v>
      </c>
      <c r="CF161" s="8"/>
      <c r="CG161" s="8" t="s">
        <v>1431</v>
      </c>
      <c r="CH161" s="5"/>
      <c r="CI161" s="5" t="s">
        <v>1544</v>
      </c>
      <c r="CJ161" s="1">
        <v>6</v>
      </c>
      <c r="CK161" s="22" t="s">
        <v>539</v>
      </c>
      <c r="CL161" s="21" t="s">
        <v>477</v>
      </c>
      <c r="CM161" s="1">
        <v>1641</v>
      </c>
    </row>
    <row r="162" spans="1:91" ht="100.5" customHeight="1" x14ac:dyDescent="0.45">
      <c r="A162" s="46">
        <v>2022</v>
      </c>
      <c r="B162" s="46">
        <v>161</v>
      </c>
      <c r="C162" s="1" t="s">
        <v>91</v>
      </c>
      <c r="D162" s="46" t="str">
        <f>IF(Tabla2022[[#This Row],[FECHA DE TERMINACIÓN FINAL]]=0,"PENDIENTE FECHA",IF(Tabla2022[[#This Row],[FECHA DE TERMINACIÓN FINAL]]&lt;15,"PRÓXIMO A VENCER",IF(Tabla2022[[#This Row],[FECHA DE TERMINACIÓN FINAL]]&gt;30,"VIGENTE",IF(Tabla2022[[#This Row],[FECHA DE TERMINACIÓN FINAL]]&lt;0,"VENCIDO"))))</f>
        <v>VIGENTE</v>
      </c>
      <c r="E162" s="46"/>
      <c r="F162" s="46" t="s">
        <v>1545</v>
      </c>
      <c r="G162" s="46" t="s">
        <v>1546</v>
      </c>
      <c r="H162" s="54" t="s">
        <v>1547</v>
      </c>
      <c r="I162" s="46" t="s">
        <v>176</v>
      </c>
      <c r="J162" s="46" t="s">
        <v>1548</v>
      </c>
      <c r="K162" s="51">
        <v>44510</v>
      </c>
      <c r="L162" s="46">
        <v>3122</v>
      </c>
      <c r="M162" s="51">
        <v>44609</v>
      </c>
      <c r="N162" s="46" t="s">
        <v>1549</v>
      </c>
      <c r="O162" s="46" t="s">
        <v>1550</v>
      </c>
      <c r="P162" s="46" t="s">
        <v>1551</v>
      </c>
      <c r="Q162" s="46">
        <v>55</v>
      </c>
      <c r="R162" s="57" t="s">
        <v>1552</v>
      </c>
      <c r="S162" s="57" t="s">
        <v>1553</v>
      </c>
      <c r="T162" s="46" t="s">
        <v>101</v>
      </c>
      <c r="U162" s="46" t="s">
        <v>1554</v>
      </c>
      <c r="V162" s="46" t="s">
        <v>1555</v>
      </c>
      <c r="W162" s="48" t="s">
        <v>1266</v>
      </c>
      <c r="X162" s="48" t="s">
        <v>1556</v>
      </c>
      <c r="Y162" s="46" t="s">
        <v>103</v>
      </c>
      <c r="Z162" s="46" t="s">
        <v>103</v>
      </c>
      <c r="AA162" s="46" t="s">
        <v>103</v>
      </c>
      <c r="AB162" s="46" t="s">
        <v>1268</v>
      </c>
      <c r="AC162" s="46">
        <v>890104625</v>
      </c>
      <c r="AD162" s="46">
        <v>1</v>
      </c>
      <c r="AE162" s="1" t="str">
        <f>IF(Tabla2022[[#This Row],[CONTRATISTA CONJUNTO]]="NO"," - ")</f>
        <v xml:space="preserve"> - </v>
      </c>
      <c r="AF162" s="1" t="str">
        <f>IF(Tabla2022[[#This Row],[CONTRATISTA CONJUNTO]]="NO"," - ")</f>
        <v xml:space="preserve"> - </v>
      </c>
      <c r="AG162" s="1" t="str">
        <f>IF(Tabla2022[[#This Row],[CONTRATISTA CONJUNTO]]="NO"," - ")</f>
        <v xml:space="preserve"> - </v>
      </c>
      <c r="AH162" s="46" t="s">
        <v>103</v>
      </c>
      <c r="AI162" s="8" t="s">
        <v>1557</v>
      </c>
      <c r="AJ162" s="46">
        <v>3126700442</v>
      </c>
      <c r="AK162" s="46" t="s">
        <v>1558</v>
      </c>
      <c r="AL162" s="46" t="s">
        <v>1096</v>
      </c>
      <c r="AM162" s="46">
        <v>1022399769</v>
      </c>
      <c r="AN162" s="46">
        <v>9</v>
      </c>
      <c r="AO162" s="46"/>
      <c r="AP162" s="46"/>
      <c r="AQ162" s="46" t="s">
        <v>113</v>
      </c>
      <c r="AR162" s="46" t="s">
        <v>103</v>
      </c>
      <c r="AS162" s="51" t="s">
        <v>103</v>
      </c>
      <c r="AT162" s="46" t="s">
        <v>103</v>
      </c>
      <c r="AU162" s="51" t="s">
        <v>1559</v>
      </c>
      <c r="AV162" s="51">
        <v>44603</v>
      </c>
      <c r="AW162" s="52">
        <v>3104380144</v>
      </c>
      <c r="AX162" s="51">
        <v>44623</v>
      </c>
      <c r="AY162" s="51">
        <v>45079</v>
      </c>
      <c r="AZ162" s="53">
        <v>45079.999305555553</v>
      </c>
      <c r="BA162" s="46">
        <f>Tabla2022[[#This Row],[FECHA DE TERMINACIÓN INICIAL]]-Tabla2022[[#This Row],[FECHA ACTA DE INICIO]]</f>
        <v>456</v>
      </c>
      <c r="BB162" s="46">
        <f t="shared" si="2"/>
        <v>15</v>
      </c>
      <c r="BC162" s="52">
        <f>IF(Tabla2022[[#This Row],[PLAZO DE EJECUCIÓN MESES ]]&gt;0,Tabla2022[[#This Row],[VALOR INICIAL DEL CONTRATO]]/Tabla2022[[#This Row],[PLAZO DE EJECUCIÓN MESES ]]," 0 ")</f>
        <v>206958676.26666668</v>
      </c>
      <c r="BD162" s="46" t="s">
        <v>101</v>
      </c>
      <c r="BE162" s="52">
        <f>IF(Tabla2022[[#This Row],[ANTICIPOS]]="NO",0," - ")</f>
        <v>0</v>
      </c>
      <c r="BF162" s="46" t="s">
        <v>101</v>
      </c>
      <c r="BG162" s="46"/>
      <c r="BH162" s="46"/>
      <c r="BI162" s="46"/>
      <c r="BJ162" s="46"/>
      <c r="BK162" s="46"/>
      <c r="BL162" s="46"/>
      <c r="BM162" s="46"/>
      <c r="BN162" s="46"/>
      <c r="BO162" s="46"/>
      <c r="BP162" s="46"/>
      <c r="BQ162" s="46"/>
      <c r="BR162" s="46"/>
      <c r="BS162" s="46"/>
      <c r="BT162" s="46"/>
      <c r="BU162" s="46"/>
      <c r="BV162" s="46"/>
      <c r="BW162" s="46"/>
      <c r="BX162" s="46"/>
      <c r="BY162" s="46"/>
      <c r="BZ162" s="46">
        <f>Tabla2022[[#This Row],[DÍAS PRORROGA 1]]+Tabla2022[[#This Row],[DÍAS PRORROGA  2]]+Tabla2022[[#This Row],[DÍAS PRORROGA 3]]</f>
        <v>0</v>
      </c>
      <c r="CA162" s="52">
        <f>IF(Tabla2022[[#This Row],[ADICIÓN]]="NO",0,Tabla2022[[#This Row],[VALOR ADICIÓN 1]]+Tabla2022[[#This Row],[VALOR ADICIÓN 2]]+Tabla2022[[#This Row],[VALOR ADICIÓN 3]])</f>
        <v>0</v>
      </c>
      <c r="CB162" s="46"/>
      <c r="CC162" s="46"/>
      <c r="CD162" s="51">
        <f>IF(Tabla2022[[#This Row],[ADICIÓN]]="SI",Tabla2022[[#This Row],[PLAZO DE EJECUCIÓN DÍAS]]+Tabla2022[[#This Row],[DÍAS PRORROGA 1]]+Tabla2022[[#This Row],[DÍAS PRORROGA  2]]+Tabla2022[[#This Row],[DÍAS PRORROGA 3]],Tabla2022[[#This Row],[FECHA DE TERMINACIÓN INICIAL]])+Tabla2022[[#This Row],[TOTAL DÍAS SUSPENDIDOS]]</f>
        <v>45079</v>
      </c>
      <c r="CE162" s="52">
        <f>IF(Tabla2022[[#This Row],[ADICIÓN]]="SI",Tabla2022[[#This Row],[VALOR INICIAL DEL CONTRATO]]+Tabla2022[[#This Row],[VALOR ADICIONES ]],Tabla2022[[#This Row],[VALOR INICIAL DEL CONTRATO]])</f>
        <v>3104380144</v>
      </c>
      <c r="CF162" s="48"/>
      <c r="CG162" s="48"/>
      <c r="CH162" s="54"/>
      <c r="CI162" s="46" t="s">
        <v>606</v>
      </c>
      <c r="CJ162" s="46" t="s">
        <v>606</v>
      </c>
      <c r="CK162" s="46" t="s">
        <v>606</v>
      </c>
      <c r="CL162" s="46" t="s">
        <v>606</v>
      </c>
      <c r="CM162" s="46" t="s">
        <v>606</v>
      </c>
    </row>
    <row r="163" spans="1:91" ht="63.75" x14ac:dyDescent="0.45">
      <c r="A163" s="1">
        <v>2022</v>
      </c>
      <c r="B163" s="56">
        <v>162</v>
      </c>
      <c r="C163" s="1" t="s">
        <v>91</v>
      </c>
      <c r="D163" s="1" t="str">
        <f>IF(Tabla2022[[#This Row],[FECHA DE TERMINACIÓN FINAL]]=0,"PENDIENTE FECHA",IF(Tabla2022[[#This Row],[FECHA DE TERMINACIÓN FINAL]]&lt;15,"PRÓXIMO A VENCER",IF(Tabla2022[[#This Row],[FECHA DE TERMINACIÓN FINAL]]&gt;30,"VIGENTE",IF(Tabla2022[[#This Row],[FECHA DE TERMINACIÓN FINAL]]&lt;0,"VENCIDO"))))</f>
        <v>VIGENTE</v>
      </c>
      <c r="E163" s="1">
        <v>69440</v>
      </c>
      <c r="F163" s="1" t="s">
        <v>1560</v>
      </c>
      <c r="G163" s="1" t="s">
        <v>1561</v>
      </c>
      <c r="H163" s="5" t="s">
        <v>1562</v>
      </c>
      <c r="I163" s="1" t="s">
        <v>1003</v>
      </c>
      <c r="J163" s="1">
        <v>104</v>
      </c>
      <c r="K163" s="6">
        <v>44580</v>
      </c>
      <c r="L163" s="1">
        <v>277</v>
      </c>
      <c r="M163" s="7">
        <v>44594</v>
      </c>
      <c r="N163" s="8" t="s">
        <v>1563</v>
      </c>
      <c r="O163" s="1" t="s">
        <v>97</v>
      </c>
      <c r="P163" s="1" t="s">
        <v>98</v>
      </c>
      <c r="Q163" s="1">
        <v>1</v>
      </c>
      <c r="R163" s="10" t="s">
        <v>1533</v>
      </c>
      <c r="S163" s="10" t="s">
        <v>1533</v>
      </c>
      <c r="T163" s="1" t="s">
        <v>101</v>
      </c>
      <c r="U163" s="1" t="s">
        <v>1564</v>
      </c>
      <c r="V163" s="1" t="s">
        <v>103</v>
      </c>
      <c r="W163" s="8" t="s">
        <v>104</v>
      </c>
      <c r="X163" s="8" t="s">
        <v>105</v>
      </c>
      <c r="Y163" s="1" t="s">
        <v>106</v>
      </c>
      <c r="Z163" s="1" t="s">
        <v>471</v>
      </c>
      <c r="AA163" s="1" t="s">
        <v>101</v>
      </c>
      <c r="AB163" s="1" t="s">
        <v>108</v>
      </c>
      <c r="AC163" s="1">
        <v>80452965</v>
      </c>
      <c r="AD163" s="1">
        <v>2</v>
      </c>
      <c r="AE163" s="1" t="str">
        <f>IF(Tabla2022[[#This Row],[CONTRATISTA CONJUNTO]]="NO"," - ")</f>
        <v xml:space="preserve"> - </v>
      </c>
      <c r="AF163" s="1" t="str">
        <f>IF(Tabla2022[[#This Row],[CONTRATISTA CONJUNTO]]="NO"," - ")</f>
        <v xml:space="preserve"> - </v>
      </c>
      <c r="AG163" s="1" t="str">
        <f>IF(Tabla2022[[#This Row],[CONTRATISTA CONJUNTO]]="NO"," - ")</f>
        <v xml:space="preserve"> - </v>
      </c>
      <c r="AH163" s="6">
        <v>25887</v>
      </c>
      <c r="AI163" s="8" t="s">
        <v>1565</v>
      </c>
      <c r="AJ163" s="1">
        <v>3212957612</v>
      </c>
      <c r="AK163" s="1" t="s">
        <v>1566</v>
      </c>
      <c r="AL163" s="1" t="s">
        <v>474</v>
      </c>
      <c r="AM163" s="1">
        <v>79889687</v>
      </c>
      <c r="AN163" s="1">
        <v>2</v>
      </c>
      <c r="AO163" s="1"/>
      <c r="AP163" s="1"/>
      <c r="AQ163" s="1" t="s">
        <v>113</v>
      </c>
      <c r="AR163" s="1" t="s">
        <v>114</v>
      </c>
      <c r="AS163" s="6">
        <v>44591</v>
      </c>
      <c r="AT163" s="1" t="s">
        <v>515</v>
      </c>
      <c r="AU163" s="6">
        <v>44593</v>
      </c>
      <c r="AV163" s="6">
        <v>44594</v>
      </c>
      <c r="AW163" s="12">
        <v>29700000</v>
      </c>
      <c r="AX163" s="13">
        <v>44594</v>
      </c>
      <c r="AY163" s="6">
        <v>44927</v>
      </c>
      <c r="AZ163" s="14">
        <v>44927.999305555553</v>
      </c>
      <c r="BA163" s="1">
        <f>Tabla2022[[#This Row],[FECHA DE TERMINACIÓN INICIAL]]-Tabla2022[[#This Row],[FECHA ACTA DE INICIO]]</f>
        <v>333</v>
      </c>
      <c r="BB163" s="1">
        <f t="shared" si="2"/>
        <v>11</v>
      </c>
      <c r="BC163" s="12">
        <f>IF(Tabla2022[[#This Row],[PLAZO DE EJECUCIÓN MESES ]]&gt;0,Tabla2022[[#This Row],[VALOR INICIAL DEL CONTRATO]]/Tabla2022[[#This Row],[PLAZO DE EJECUCIÓN MESES ]]," 0 ")</f>
        <v>2700000</v>
      </c>
      <c r="BD163" s="1" t="s">
        <v>101</v>
      </c>
      <c r="BE163" s="12">
        <f>IF(Tabla2022[[#This Row],[ANTICIPOS]]="NO",0," - ")</f>
        <v>0</v>
      </c>
      <c r="BF163" s="1" t="s">
        <v>101</v>
      </c>
      <c r="BG163" s="1"/>
      <c r="BH163" s="1"/>
      <c r="BI163" s="1"/>
      <c r="BJ163" s="1"/>
      <c r="BK163" s="1"/>
      <c r="BL163" s="1"/>
      <c r="BM163" s="1"/>
      <c r="BN163" s="1"/>
      <c r="BO163" s="1"/>
      <c r="BP163" s="1"/>
      <c r="BQ163" s="1"/>
      <c r="BR163" s="1"/>
      <c r="BS163" s="1"/>
      <c r="BT163" s="1"/>
      <c r="BU163" s="1"/>
      <c r="BV163" s="1"/>
      <c r="BW163" s="1"/>
      <c r="BX163" s="1"/>
      <c r="BY163" s="1"/>
      <c r="BZ163" s="1">
        <f>Tabla2022[[#This Row],[DÍAS PRORROGA 1]]+Tabla2022[[#This Row],[DÍAS PRORROGA  2]]+Tabla2022[[#This Row],[DÍAS PRORROGA 3]]</f>
        <v>0</v>
      </c>
      <c r="CA163" s="12">
        <f>IF(Tabla2022[[#This Row],[ADICIÓN]]="NO",0,Tabla2022[[#This Row],[VALOR ADICIÓN 1]]+Tabla2022[[#This Row],[VALOR ADICIÓN 2]]+Tabla2022[[#This Row],[VALOR ADICIÓN 3]])</f>
        <v>0</v>
      </c>
      <c r="CB163" s="1"/>
      <c r="CC163" s="1"/>
      <c r="CD163" s="6">
        <f>IF(Tabla2022[[#This Row],[ADICIÓN]]="SI",Tabla2022[[#This Row],[PLAZO DE EJECUCIÓN DÍAS]]+Tabla2022[[#This Row],[DÍAS PRORROGA 1]]+Tabla2022[[#This Row],[DÍAS PRORROGA  2]]+Tabla2022[[#This Row],[DÍAS PRORROGA 3]],Tabla2022[[#This Row],[FECHA DE TERMINACIÓN INICIAL]])+Tabla2022[[#This Row],[TOTAL DÍAS SUSPENDIDOS]]</f>
        <v>44927</v>
      </c>
      <c r="CE163" s="12">
        <f>IF(Tabla2022[[#This Row],[ADICIÓN]]="SI",Tabla2022[[#This Row],[VALOR INICIAL DEL CONTRATO]]+Tabla2022[[#This Row],[VALOR ADICIONES ]],Tabla2022[[#This Row],[VALOR INICIAL DEL CONTRATO]])</f>
        <v>29700000</v>
      </c>
      <c r="CF163" s="8"/>
      <c r="CG163" s="8" t="s">
        <v>1431</v>
      </c>
      <c r="CH163" s="5"/>
      <c r="CI163" s="5" t="s">
        <v>1567</v>
      </c>
      <c r="CJ163" s="1">
        <v>56</v>
      </c>
      <c r="CK163" s="21" t="s">
        <v>923</v>
      </c>
      <c r="CL163" s="21" t="s">
        <v>924</v>
      </c>
      <c r="CM163" s="1">
        <v>1693</v>
      </c>
    </row>
    <row r="164" spans="1:91" ht="63.75" x14ac:dyDescent="0.45">
      <c r="A164" s="1">
        <v>2022</v>
      </c>
      <c r="B164" s="56">
        <v>163</v>
      </c>
      <c r="C164" s="1" t="s">
        <v>91</v>
      </c>
      <c r="D164" s="1" t="str">
        <f>IF(Tabla2022[[#This Row],[FECHA DE TERMINACIÓN FINAL]]=0,"PENDIENTE FECHA",IF(Tabla2022[[#This Row],[FECHA DE TERMINACIÓN FINAL]]&lt;15,"PRÓXIMO A VENCER",IF(Tabla2022[[#This Row],[FECHA DE TERMINACIÓN FINAL]]&gt;30,"VIGENTE",IF(Tabla2022[[#This Row],[FECHA DE TERMINACIÓN FINAL]]&lt;0,"VENCIDO"))))</f>
        <v>VIGENTE</v>
      </c>
      <c r="E164" s="1">
        <v>69806</v>
      </c>
      <c r="F164" s="1" t="s">
        <v>1568</v>
      </c>
      <c r="G164" s="1" t="s">
        <v>1569</v>
      </c>
      <c r="H164" s="5" t="s">
        <v>1570</v>
      </c>
      <c r="I164" s="1" t="s">
        <v>123</v>
      </c>
      <c r="J164" s="1">
        <v>99</v>
      </c>
      <c r="K164" s="6">
        <v>44579</v>
      </c>
      <c r="L164" s="1">
        <v>315</v>
      </c>
      <c r="M164" s="7">
        <v>44596</v>
      </c>
      <c r="N164" s="8" t="s">
        <v>216</v>
      </c>
      <c r="O164" s="1" t="s">
        <v>97</v>
      </c>
      <c r="P164" s="1" t="s">
        <v>98</v>
      </c>
      <c r="Q164" s="1">
        <v>1</v>
      </c>
      <c r="R164" s="10" t="s">
        <v>1571</v>
      </c>
      <c r="S164" s="10" t="s">
        <v>1571</v>
      </c>
      <c r="T164" s="1" t="s">
        <v>101</v>
      </c>
      <c r="U164" s="58" t="s">
        <v>1572</v>
      </c>
      <c r="V164" s="1" t="s">
        <v>103</v>
      </c>
      <c r="W164" s="8" t="s">
        <v>104</v>
      </c>
      <c r="X164" s="8" t="s">
        <v>105</v>
      </c>
      <c r="Y164" s="1" t="s">
        <v>106</v>
      </c>
      <c r="Z164" s="1" t="s">
        <v>471</v>
      </c>
      <c r="AA164" s="1" t="s">
        <v>101</v>
      </c>
      <c r="AB164" s="1" t="s">
        <v>108</v>
      </c>
      <c r="AC164" s="1" t="s">
        <v>1573</v>
      </c>
      <c r="AD164" s="1" t="s">
        <v>1574</v>
      </c>
      <c r="AE164" s="1" t="str">
        <f>IF(Tabla2022[[#This Row],[CONTRATISTA CONJUNTO]]="NO"," - ")</f>
        <v xml:space="preserve"> - </v>
      </c>
      <c r="AF164" s="1" t="str">
        <f>IF(Tabla2022[[#This Row],[CONTRATISTA CONJUNTO]]="NO"," - ")</f>
        <v xml:space="preserve"> - </v>
      </c>
      <c r="AG164" s="1" t="str">
        <f>IF(Tabla2022[[#This Row],[CONTRATISTA CONJUNTO]]="NO"," - ")</f>
        <v xml:space="preserve"> - </v>
      </c>
      <c r="AH164" s="6">
        <v>34662</v>
      </c>
      <c r="AI164" s="8" t="s">
        <v>1575</v>
      </c>
      <c r="AJ164" s="1">
        <v>3105513818</v>
      </c>
      <c r="AK164" s="1" t="s">
        <v>1576</v>
      </c>
      <c r="AL164" s="1" t="s">
        <v>474</v>
      </c>
      <c r="AM164" s="1">
        <v>79889687</v>
      </c>
      <c r="AN164" s="1">
        <v>2</v>
      </c>
      <c r="AO164" s="1"/>
      <c r="AP164" s="1"/>
      <c r="AQ164" s="1" t="s">
        <v>113</v>
      </c>
      <c r="AR164" s="1" t="s">
        <v>114</v>
      </c>
      <c r="AS164" s="6">
        <v>44591</v>
      </c>
      <c r="AT164" s="1" t="s">
        <v>515</v>
      </c>
      <c r="AU164" s="6">
        <v>44593</v>
      </c>
      <c r="AV164" s="6">
        <v>44593</v>
      </c>
      <c r="AW164" s="12">
        <v>50600000</v>
      </c>
      <c r="AX164" s="13">
        <v>44621</v>
      </c>
      <c r="AY164" s="6">
        <v>44957</v>
      </c>
      <c r="AZ164" s="14">
        <v>44957.999305555553</v>
      </c>
      <c r="BA164" s="1">
        <f>Tabla2022[[#This Row],[FECHA DE TERMINACIÓN INICIAL]]-Tabla2022[[#This Row],[FECHA ACTA DE INICIO]]</f>
        <v>336</v>
      </c>
      <c r="BB164" s="1">
        <f t="shared" si="2"/>
        <v>11</v>
      </c>
      <c r="BC164" s="12">
        <f>IF(Tabla2022[[#This Row],[PLAZO DE EJECUCIÓN MESES ]]&gt;0,Tabla2022[[#This Row],[VALOR INICIAL DEL CONTRATO]]/Tabla2022[[#This Row],[PLAZO DE EJECUCIÓN MESES ]]," 0 ")</f>
        <v>4600000</v>
      </c>
      <c r="BD164" s="1" t="s">
        <v>101</v>
      </c>
      <c r="BE164" s="12">
        <f>IF(Tabla2022[[#This Row],[ANTICIPOS]]="NO",0," - ")</f>
        <v>0</v>
      </c>
      <c r="BF164" s="1" t="s">
        <v>101</v>
      </c>
      <c r="BG164" s="1"/>
      <c r="BH164" s="1"/>
      <c r="BI164" s="1"/>
      <c r="BJ164" s="1"/>
      <c r="BK164" s="1"/>
      <c r="BL164" s="1"/>
      <c r="BM164" s="1"/>
      <c r="BN164" s="1"/>
      <c r="BO164" s="1"/>
      <c r="BP164" s="1"/>
      <c r="BQ164" s="1"/>
      <c r="BR164" s="1"/>
      <c r="BS164" s="1"/>
      <c r="BT164" s="1"/>
      <c r="BU164" s="1"/>
      <c r="BV164" s="1"/>
      <c r="BW164" s="1"/>
      <c r="BX164" s="1"/>
      <c r="BY164" s="1"/>
      <c r="BZ164" s="1">
        <f>Tabla2022[[#This Row],[DÍAS PRORROGA 1]]+Tabla2022[[#This Row],[DÍAS PRORROGA  2]]+Tabla2022[[#This Row],[DÍAS PRORROGA 3]]</f>
        <v>0</v>
      </c>
      <c r="CA164" s="12">
        <f>IF(Tabla2022[[#This Row],[ADICIÓN]]="NO",0,Tabla2022[[#This Row],[VALOR ADICIÓN 1]]+Tabla2022[[#This Row],[VALOR ADICIÓN 2]]+Tabla2022[[#This Row],[VALOR ADICIÓN 3]])</f>
        <v>0</v>
      </c>
      <c r="CB164" s="1"/>
      <c r="CC164" s="1"/>
      <c r="CD164" s="6">
        <f>IF(Tabla2022[[#This Row],[ADICIÓN]]="SI",Tabla2022[[#This Row],[PLAZO DE EJECUCIÓN DÍAS]]+Tabla2022[[#This Row],[DÍAS PRORROGA 1]]+Tabla2022[[#This Row],[DÍAS PRORROGA  2]]+Tabla2022[[#This Row],[DÍAS PRORROGA 3]],Tabla2022[[#This Row],[FECHA DE TERMINACIÓN INICIAL]])+Tabla2022[[#This Row],[TOTAL DÍAS SUSPENDIDOS]]</f>
        <v>44957</v>
      </c>
      <c r="CE164" s="12">
        <f>IF(Tabla2022[[#This Row],[ADICIÓN]]="SI",Tabla2022[[#This Row],[VALOR INICIAL DEL CONTRATO]]+Tabla2022[[#This Row],[VALOR ADICIONES ]],Tabla2022[[#This Row],[VALOR INICIAL DEL CONTRATO]])</f>
        <v>50600000</v>
      </c>
      <c r="CF164" s="8"/>
      <c r="CG164" s="8" t="s">
        <v>1431</v>
      </c>
      <c r="CH164" s="5"/>
      <c r="CI164" s="5" t="s">
        <v>1577</v>
      </c>
      <c r="CJ164" s="1">
        <v>55</v>
      </c>
      <c r="CK164" s="2" t="s">
        <v>223</v>
      </c>
      <c r="CL164" s="2" t="s">
        <v>119</v>
      </c>
      <c r="CM164" s="1">
        <v>1691</v>
      </c>
    </row>
    <row r="165" spans="1:91" ht="63.75" x14ac:dyDescent="0.45">
      <c r="A165" s="1">
        <v>2022</v>
      </c>
      <c r="B165" s="56">
        <v>164</v>
      </c>
      <c r="C165" s="1" t="s">
        <v>186</v>
      </c>
      <c r="D165" s="1" t="s">
        <v>186</v>
      </c>
      <c r="E165" s="1" t="s">
        <v>1578</v>
      </c>
      <c r="F165" s="1" t="s">
        <v>1579</v>
      </c>
      <c r="G165" s="1" t="s">
        <v>1580</v>
      </c>
      <c r="H165" s="5" t="s">
        <v>1581</v>
      </c>
      <c r="I165" s="1" t="s">
        <v>1003</v>
      </c>
      <c r="J165" s="1">
        <v>289</v>
      </c>
      <c r="K165" s="6">
        <v>44589</v>
      </c>
      <c r="L165" s="1">
        <v>280</v>
      </c>
      <c r="M165" s="7">
        <v>44594</v>
      </c>
      <c r="N165" s="8" t="s">
        <v>1582</v>
      </c>
      <c r="O165" s="1" t="s">
        <v>97</v>
      </c>
      <c r="P165" s="1" t="s">
        <v>98</v>
      </c>
      <c r="Q165" s="1">
        <v>1</v>
      </c>
      <c r="R165" s="10" t="s">
        <v>1583</v>
      </c>
      <c r="S165" s="10" t="s">
        <v>1583</v>
      </c>
      <c r="T165" s="1" t="s">
        <v>101</v>
      </c>
      <c r="U165" s="1" t="s">
        <v>1584</v>
      </c>
      <c r="V165" s="1" t="s">
        <v>103</v>
      </c>
      <c r="W165" s="8" t="s">
        <v>104</v>
      </c>
      <c r="X165" s="8" t="s">
        <v>105</v>
      </c>
      <c r="Y165" s="1" t="s">
        <v>106</v>
      </c>
      <c r="Z165" s="1" t="s">
        <v>471</v>
      </c>
      <c r="AA165" s="1" t="s">
        <v>101</v>
      </c>
      <c r="AB165" s="1" t="s">
        <v>108</v>
      </c>
      <c r="AC165" s="1">
        <v>1093748132</v>
      </c>
      <c r="AD165" s="1">
        <v>4</v>
      </c>
      <c r="AE165" s="1" t="str">
        <f>IF(Tabla2022[[#This Row],[CONTRATISTA CONJUNTO]]="NO"," - ")</f>
        <v xml:space="preserve"> - </v>
      </c>
      <c r="AF165" s="1" t="str">
        <f>IF(Tabla2022[[#This Row],[CONTRATISTA CONJUNTO]]="NO"," - ")</f>
        <v xml:space="preserve"> - </v>
      </c>
      <c r="AG165" s="1" t="str">
        <f>IF(Tabla2022[[#This Row],[CONTRATISTA CONJUNTO]]="NO"," - ")</f>
        <v xml:space="preserve"> - </v>
      </c>
      <c r="AH165" s="6">
        <v>32375</v>
      </c>
      <c r="AI165" s="8" t="s">
        <v>1585</v>
      </c>
      <c r="AJ165" s="1">
        <v>3144280715</v>
      </c>
      <c r="AK165" s="1" t="s">
        <v>1586</v>
      </c>
      <c r="AL165" s="1" t="s">
        <v>788</v>
      </c>
      <c r="AM165" s="1">
        <v>1014264950</v>
      </c>
      <c r="AN165" s="1">
        <v>7</v>
      </c>
      <c r="AO165" s="1"/>
      <c r="AP165" s="1"/>
      <c r="AQ165" s="1" t="s">
        <v>113</v>
      </c>
      <c r="AR165" s="1" t="s">
        <v>114</v>
      </c>
      <c r="AS165" s="6">
        <v>44591</v>
      </c>
      <c r="AT165" s="1" t="s">
        <v>344</v>
      </c>
      <c r="AU165" s="6">
        <v>44593</v>
      </c>
      <c r="AV165" s="6">
        <v>44593</v>
      </c>
      <c r="AW165" s="12">
        <v>27600000</v>
      </c>
      <c r="AX165" s="13">
        <v>44596</v>
      </c>
      <c r="AY165" s="6">
        <v>44776</v>
      </c>
      <c r="AZ165" s="14">
        <v>44776.999305555553</v>
      </c>
      <c r="BA165" s="1">
        <f>Tabla2022[[#This Row],[FECHA DE TERMINACIÓN INICIAL]]-Tabla2022[[#This Row],[FECHA ACTA DE INICIO]]</f>
        <v>180</v>
      </c>
      <c r="BB165" s="1">
        <f t="shared" si="2"/>
        <v>6</v>
      </c>
      <c r="BC165" s="12">
        <f>IF(Tabla2022[[#This Row],[PLAZO DE EJECUCIÓN MESES ]]&gt;0,Tabla2022[[#This Row],[VALOR INICIAL DEL CONTRATO]]/Tabla2022[[#This Row],[PLAZO DE EJECUCIÓN MESES ]]," 0 ")</f>
        <v>4600000</v>
      </c>
      <c r="BD165" s="1" t="s">
        <v>101</v>
      </c>
      <c r="BE165" s="12">
        <f>IF(Tabla2022[[#This Row],[ANTICIPOS]]="NO",0," - ")</f>
        <v>0</v>
      </c>
      <c r="BF165" s="1" t="s">
        <v>101</v>
      </c>
      <c r="BG165" s="1"/>
      <c r="BH165" s="1"/>
      <c r="BI165" s="1"/>
      <c r="BJ165" s="1"/>
      <c r="BK165" s="1"/>
      <c r="BL165" s="1"/>
      <c r="BM165" s="1"/>
      <c r="BN165" s="1"/>
      <c r="BO165" s="1"/>
      <c r="BP165" s="1"/>
      <c r="BQ165" s="1"/>
      <c r="BR165" s="1"/>
      <c r="BS165" s="1"/>
      <c r="BT165" s="1"/>
      <c r="BU165" s="1"/>
      <c r="BV165" s="1"/>
      <c r="BW165" s="1"/>
      <c r="BX165" s="1"/>
      <c r="BY165" s="1"/>
      <c r="BZ165" s="1">
        <f>Tabla2022[[#This Row],[DÍAS PRORROGA 1]]+Tabla2022[[#This Row],[DÍAS PRORROGA  2]]+Tabla2022[[#This Row],[DÍAS PRORROGA 3]]</f>
        <v>0</v>
      </c>
      <c r="CA165" s="12">
        <f>IF(Tabla2022[[#This Row],[ADICIÓN]]="NO",0,Tabla2022[[#This Row],[VALOR ADICIÓN 1]]+Tabla2022[[#This Row],[VALOR ADICIÓN 2]]+Tabla2022[[#This Row],[VALOR ADICIÓN 3]])</f>
        <v>0</v>
      </c>
      <c r="CB165" s="1"/>
      <c r="CC165" s="1"/>
      <c r="CD165" s="6">
        <f>IF(Tabla2022[[#This Row],[ADICIÓN]]="SI",Tabla2022[[#This Row],[PLAZO DE EJECUCIÓN DÍAS]]+Tabla2022[[#This Row],[DÍAS PRORROGA 1]]+Tabla2022[[#This Row],[DÍAS PRORROGA  2]]+Tabla2022[[#This Row],[DÍAS PRORROGA 3]],Tabla2022[[#This Row],[FECHA DE TERMINACIÓN INICIAL]])+Tabla2022[[#This Row],[TOTAL DÍAS SUSPENDIDOS]]</f>
        <v>44776</v>
      </c>
      <c r="CE165" s="12">
        <f>IF(Tabla2022[[#This Row],[ADICIÓN]]="SI",Tabla2022[[#This Row],[VALOR INICIAL DEL CONTRATO]]+Tabla2022[[#This Row],[VALOR ADICIONES ]],Tabla2022[[#This Row],[VALOR INICIAL DEL CONTRATO]])</f>
        <v>27600000</v>
      </c>
      <c r="CF165" s="8"/>
      <c r="CG165" s="8" t="s">
        <v>1431</v>
      </c>
      <c r="CH165" s="5"/>
      <c r="CI165" s="5" t="s">
        <v>1587</v>
      </c>
      <c r="CJ165" s="1">
        <v>49</v>
      </c>
      <c r="CK165" s="21" t="s">
        <v>619</v>
      </c>
      <c r="CL165" s="22" t="s">
        <v>620</v>
      </c>
      <c r="CM165" s="1">
        <v>1688</v>
      </c>
    </row>
    <row r="166" spans="1:91" ht="63.75" x14ac:dyDescent="0.45">
      <c r="A166" s="1">
        <v>2022</v>
      </c>
      <c r="B166" s="56">
        <v>165</v>
      </c>
      <c r="C166" s="1" t="s">
        <v>91</v>
      </c>
      <c r="D166" s="1" t="str">
        <f>IF(Tabla2022[[#This Row],[FECHA DE TERMINACIÓN FINAL]]=0,"PENDIENTE FECHA",IF(Tabla2022[[#This Row],[FECHA DE TERMINACIÓN FINAL]]&lt;15,"PRÓXIMO A VENCER",IF(Tabla2022[[#This Row],[FECHA DE TERMINACIÓN FINAL]]&gt;30,"VIGENTE",IF(Tabla2022[[#This Row],[FECHA DE TERMINACIÓN FINAL]]&lt;0,"VENCIDO"))))</f>
        <v>VIGENTE</v>
      </c>
      <c r="E166" s="1">
        <v>71474</v>
      </c>
      <c r="F166" s="1" t="s">
        <v>1588</v>
      </c>
      <c r="G166" s="1" t="s">
        <v>1589</v>
      </c>
      <c r="H166" s="5" t="s">
        <v>1590</v>
      </c>
      <c r="I166" s="1" t="s">
        <v>859</v>
      </c>
      <c r="J166" s="1">
        <v>190</v>
      </c>
      <c r="K166" s="6">
        <v>44589</v>
      </c>
      <c r="L166" s="1">
        <v>257</v>
      </c>
      <c r="M166" s="7">
        <v>44593</v>
      </c>
      <c r="N166" s="8" t="s">
        <v>339</v>
      </c>
      <c r="O166" s="1" t="s">
        <v>97</v>
      </c>
      <c r="P166" s="1" t="s">
        <v>98</v>
      </c>
      <c r="Q166" s="1">
        <v>1</v>
      </c>
      <c r="R166" s="10" t="s">
        <v>1591</v>
      </c>
      <c r="S166" s="10" t="s">
        <v>1591</v>
      </c>
      <c r="T166" s="1" t="s">
        <v>101</v>
      </c>
      <c r="U166" s="58" t="s">
        <v>1592</v>
      </c>
      <c r="V166" s="1" t="s">
        <v>103</v>
      </c>
      <c r="W166" s="8" t="s">
        <v>104</v>
      </c>
      <c r="X166" s="8" t="s">
        <v>105</v>
      </c>
      <c r="Y166" s="1" t="s">
        <v>106</v>
      </c>
      <c r="Z166" s="1" t="s">
        <v>320</v>
      </c>
      <c r="AA166" s="1" t="s">
        <v>101</v>
      </c>
      <c r="AB166" s="1" t="s">
        <v>108</v>
      </c>
      <c r="AC166" s="1" t="s">
        <v>1593</v>
      </c>
      <c r="AD166" s="1" t="s">
        <v>1594</v>
      </c>
      <c r="AE166" s="1" t="str">
        <f>IF(Tabla2022[[#This Row],[CONTRATISTA CONJUNTO]]="NO"," - ")</f>
        <v xml:space="preserve"> - </v>
      </c>
      <c r="AF166" s="1" t="str">
        <f>IF(Tabla2022[[#This Row],[CONTRATISTA CONJUNTO]]="NO"," - ")</f>
        <v xml:space="preserve"> - </v>
      </c>
      <c r="AG166" s="1" t="str">
        <f>IF(Tabla2022[[#This Row],[CONTRATISTA CONJUNTO]]="NO"," - ")</f>
        <v xml:space="preserve"> - </v>
      </c>
      <c r="AH166" s="6" t="s">
        <v>1595</v>
      </c>
      <c r="AI166" s="59" t="s">
        <v>1596</v>
      </c>
      <c r="AJ166" s="1">
        <v>3204514069</v>
      </c>
      <c r="AK166" s="1" t="s">
        <v>1597</v>
      </c>
      <c r="AL166" s="1" t="s">
        <v>323</v>
      </c>
      <c r="AM166" s="1">
        <v>52155157</v>
      </c>
      <c r="AN166" s="1">
        <v>2</v>
      </c>
      <c r="AO166" s="1"/>
      <c r="AP166" s="1"/>
      <c r="AQ166" s="1" t="s">
        <v>113</v>
      </c>
      <c r="AR166" s="1" t="s">
        <v>114</v>
      </c>
      <c r="AS166" s="6">
        <v>44591</v>
      </c>
      <c r="AT166" s="1" t="s">
        <v>515</v>
      </c>
      <c r="AU166" s="6">
        <v>44593</v>
      </c>
      <c r="AV166" s="6">
        <v>44593</v>
      </c>
      <c r="AW166" s="12">
        <v>36000000</v>
      </c>
      <c r="AX166" s="13">
        <v>44594</v>
      </c>
      <c r="AY166" s="6">
        <v>44774</v>
      </c>
      <c r="AZ166" s="14">
        <v>44774.999305555553</v>
      </c>
      <c r="BA166" s="1">
        <f>Tabla2022[[#This Row],[FECHA DE TERMINACIÓN INICIAL]]-Tabla2022[[#This Row],[FECHA ACTA DE INICIO]]</f>
        <v>180</v>
      </c>
      <c r="BB166" s="1">
        <f t="shared" si="2"/>
        <v>6</v>
      </c>
      <c r="BC166" s="12">
        <f>IF(Tabla2022[[#This Row],[PLAZO DE EJECUCIÓN MESES ]]&gt;0,Tabla2022[[#This Row],[VALOR INICIAL DEL CONTRATO]]/Tabla2022[[#This Row],[PLAZO DE EJECUCIÓN MESES ]]," 0 ")</f>
        <v>6000000</v>
      </c>
      <c r="BD166" s="1" t="s">
        <v>101</v>
      </c>
      <c r="BE166" s="12">
        <f>IF(Tabla2022[[#This Row],[ANTICIPOS]]="NO",0," - ")</f>
        <v>0</v>
      </c>
      <c r="BF166" s="1" t="s">
        <v>114</v>
      </c>
      <c r="BG166" s="1" t="s">
        <v>114</v>
      </c>
      <c r="BH166" s="1">
        <v>18000000</v>
      </c>
      <c r="BI166" s="1">
        <v>90</v>
      </c>
      <c r="BJ166" s="1">
        <v>695</v>
      </c>
      <c r="BK166" s="6">
        <v>44756</v>
      </c>
      <c r="BL166" s="1"/>
      <c r="BM166" s="1"/>
      <c r="BN166" s="1"/>
      <c r="BO166" s="1"/>
      <c r="BP166" s="1"/>
      <c r="BQ166" s="1"/>
      <c r="BR166" s="1"/>
      <c r="BS166" s="1"/>
      <c r="BT166" s="1"/>
      <c r="BU166" s="1"/>
      <c r="BV166" s="1"/>
      <c r="BW166" s="1"/>
      <c r="BX166" s="1"/>
      <c r="BY166" s="1"/>
      <c r="BZ166" s="1">
        <f>Tabla2022[[#This Row],[DÍAS PRORROGA 1]]+Tabla2022[[#This Row],[DÍAS PRORROGA  2]]+Tabla2022[[#This Row],[DÍAS PRORROGA 3]]</f>
        <v>90</v>
      </c>
      <c r="CA166" s="12">
        <f>IF(Tabla2022[[#This Row],[ADICIÓN]]="NO",0,Tabla2022[[#This Row],[VALOR ADICIÓN 1]]+Tabla2022[[#This Row],[VALOR ADICIÓN 2]]+Tabla2022[[#This Row],[VALOR ADICIÓN 3]])</f>
        <v>18000000</v>
      </c>
      <c r="CB166" s="1"/>
      <c r="CC166" s="1"/>
      <c r="CD166" s="6">
        <v>44865</v>
      </c>
      <c r="CE166" s="12">
        <f>IF(Tabla2022[[#This Row],[ADICIÓN]]="SI",Tabla2022[[#This Row],[VALOR INICIAL DEL CONTRATO]]+Tabla2022[[#This Row],[VALOR ADICIONES ]],Tabla2022[[#This Row],[VALOR INICIAL DEL CONTRATO]])</f>
        <v>54000000</v>
      </c>
      <c r="CF166" s="8"/>
      <c r="CG166" s="8" t="s">
        <v>1431</v>
      </c>
      <c r="CH166" s="5"/>
      <c r="CI166" s="5" t="s">
        <v>1598</v>
      </c>
      <c r="CJ166" s="1">
        <v>23</v>
      </c>
      <c r="CK166" s="8" t="s">
        <v>346</v>
      </c>
      <c r="CL166" s="8" t="s">
        <v>347</v>
      </c>
      <c r="CM166" s="1">
        <v>1634</v>
      </c>
    </row>
    <row r="167" spans="1:91" ht="76.5" x14ac:dyDescent="0.45">
      <c r="A167" s="1">
        <v>2022</v>
      </c>
      <c r="B167" s="56">
        <v>166</v>
      </c>
      <c r="C167" s="1" t="s">
        <v>91</v>
      </c>
      <c r="D167" s="1" t="str">
        <f>IF(Tabla2022[[#This Row],[FECHA DE TERMINACIÓN FINAL]]=0,"PENDIENTE FECHA",IF(Tabla2022[[#This Row],[FECHA DE TERMINACIÓN FINAL]]&lt;15,"PRÓXIMO A VENCER",IF(Tabla2022[[#This Row],[FECHA DE TERMINACIÓN FINAL]]&gt;30,"VIGENTE",IF(Tabla2022[[#This Row],[FECHA DE TERMINACIÓN FINAL]]&lt;0,"VENCIDO"))))</f>
        <v>VIGENTE</v>
      </c>
      <c r="E167" s="1">
        <v>69432</v>
      </c>
      <c r="F167" s="1" t="s">
        <v>1599</v>
      </c>
      <c r="G167" s="1" t="s">
        <v>1600</v>
      </c>
      <c r="H167" s="5" t="s">
        <v>1601</v>
      </c>
      <c r="I167" s="1" t="s">
        <v>176</v>
      </c>
      <c r="J167" s="1">
        <v>156</v>
      </c>
      <c r="K167" s="6">
        <v>44582</v>
      </c>
      <c r="L167" s="1">
        <v>266</v>
      </c>
      <c r="M167" s="7">
        <v>44593</v>
      </c>
      <c r="N167" s="8" t="s">
        <v>917</v>
      </c>
      <c r="O167" s="1" t="s">
        <v>97</v>
      </c>
      <c r="P167" s="1" t="s">
        <v>98</v>
      </c>
      <c r="Q167" s="1">
        <v>1</v>
      </c>
      <c r="R167" s="10" t="s">
        <v>1460</v>
      </c>
      <c r="S167" s="10" t="s">
        <v>1461</v>
      </c>
      <c r="T167" s="1" t="s">
        <v>101</v>
      </c>
      <c r="U167" s="1" t="s">
        <v>1602</v>
      </c>
      <c r="V167" s="1" t="s">
        <v>103</v>
      </c>
      <c r="W167" s="8" t="s">
        <v>104</v>
      </c>
      <c r="X167" s="8" t="s">
        <v>105</v>
      </c>
      <c r="Y167" s="1" t="s">
        <v>106</v>
      </c>
      <c r="Z167" s="1" t="s">
        <v>471</v>
      </c>
      <c r="AA167" s="1" t="s">
        <v>101</v>
      </c>
      <c r="AB167" s="1" t="s">
        <v>108</v>
      </c>
      <c r="AC167" s="1">
        <v>19337347</v>
      </c>
      <c r="AD167" s="1">
        <v>7</v>
      </c>
      <c r="AE167" s="1" t="str">
        <f>IF(Tabla2022[[#This Row],[CONTRATISTA CONJUNTO]]="NO"," - ")</f>
        <v xml:space="preserve"> - </v>
      </c>
      <c r="AF167" s="1" t="str">
        <f>IF(Tabla2022[[#This Row],[CONTRATISTA CONJUNTO]]="NO"," - ")</f>
        <v xml:space="preserve"> - </v>
      </c>
      <c r="AG167" s="1" t="str">
        <f>IF(Tabla2022[[#This Row],[CONTRATISTA CONJUNTO]]="NO"," - ")</f>
        <v xml:space="preserve"> - </v>
      </c>
      <c r="AH167" s="6">
        <v>20581</v>
      </c>
      <c r="AI167" s="8" t="s">
        <v>1603</v>
      </c>
      <c r="AJ167" s="1">
        <v>3044472398</v>
      </c>
      <c r="AK167" s="1" t="s">
        <v>1604</v>
      </c>
      <c r="AL167" s="1" t="s">
        <v>474</v>
      </c>
      <c r="AM167" s="1">
        <v>79889687</v>
      </c>
      <c r="AN167" s="1">
        <v>2</v>
      </c>
      <c r="AO167" s="1"/>
      <c r="AP167" s="1"/>
      <c r="AQ167" s="1" t="s">
        <v>113</v>
      </c>
      <c r="AR167" s="1" t="s">
        <v>114</v>
      </c>
      <c r="AS167" s="6">
        <v>44591</v>
      </c>
      <c r="AT167" s="1" t="s">
        <v>515</v>
      </c>
      <c r="AU167" s="6">
        <v>44593</v>
      </c>
      <c r="AV167" s="6">
        <v>44594</v>
      </c>
      <c r="AW167" s="12">
        <v>29700000</v>
      </c>
      <c r="AX167" s="13">
        <v>44602</v>
      </c>
      <c r="AY167" s="6">
        <v>44935</v>
      </c>
      <c r="AZ167" s="14">
        <v>44935.999305555553</v>
      </c>
      <c r="BA167" s="1">
        <f>Tabla2022[[#This Row],[FECHA DE TERMINACIÓN INICIAL]]-Tabla2022[[#This Row],[FECHA ACTA DE INICIO]]</f>
        <v>333</v>
      </c>
      <c r="BB167" s="1">
        <f t="shared" si="2"/>
        <v>11</v>
      </c>
      <c r="BC167" s="12">
        <f>IF(Tabla2022[[#This Row],[PLAZO DE EJECUCIÓN MESES ]]&gt;0,Tabla2022[[#This Row],[VALOR INICIAL DEL CONTRATO]]/Tabla2022[[#This Row],[PLAZO DE EJECUCIÓN MESES ]]," 0 ")</f>
        <v>2700000</v>
      </c>
      <c r="BD167" s="1" t="s">
        <v>101</v>
      </c>
      <c r="BE167" s="12">
        <f>IF(Tabla2022[[#This Row],[ANTICIPOS]]="NO",0," - ")</f>
        <v>0</v>
      </c>
      <c r="BF167" s="1" t="s">
        <v>101</v>
      </c>
      <c r="BG167" s="1"/>
      <c r="BH167" s="1"/>
      <c r="BI167" s="1"/>
      <c r="BJ167" s="1"/>
      <c r="BK167" s="1"/>
      <c r="BL167" s="1"/>
      <c r="BM167" s="1"/>
      <c r="BN167" s="1"/>
      <c r="BO167" s="1"/>
      <c r="BP167" s="1"/>
      <c r="BQ167" s="1"/>
      <c r="BR167" s="1"/>
      <c r="BS167" s="1"/>
      <c r="BT167" s="1"/>
      <c r="BU167" s="1"/>
      <c r="BV167" s="1"/>
      <c r="BW167" s="1"/>
      <c r="BX167" s="1"/>
      <c r="BY167" s="1"/>
      <c r="BZ167" s="1">
        <f>Tabla2022[[#This Row],[DÍAS PRORROGA 1]]+Tabla2022[[#This Row],[DÍAS PRORROGA  2]]+Tabla2022[[#This Row],[DÍAS PRORROGA 3]]</f>
        <v>0</v>
      </c>
      <c r="CA167" s="12">
        <f>IF(Tabla2022[[#This Row],[ADICIÓN]]="NO",0,Tabla2022[[#This Row],[VALOR ADICIÓN 1]]+Tabla2022[[#This Row],[VALOR ADICIÓN 2]]+Tabla2022[[#This Row],[VALOR ADICIÓN 3]])</f>
        <v>0</v>
      </c>
      <c r="CB167" s="1"/>
      <c r="CC167" s="1"/>
      <c r="CD167" s="6">
        <f>IF(Tabla2022[[#This Row],[ADICIÓN]]="SI",Tabla2022[[#This Row],[PLAZO DE EJECUCIÓN DÍAS]]+Tabla2022[[#This Row],[DÍAS PRORROGA 1]]+Tabla2022[[#This Row],[DÍAS PRORROGA  2]]+Tabla2022[[#This Row],[DÍAS PRORROGA 3]],Tabla2022[[#This Row],[FECHA DE TERMINACIÓN INICIAL]])+Tabla2022[[#This Row],[TOTAL DÍAS SUSPENDIDOS]]</f>
        <v>44935</v>
      </c>
      <c r="CE167" s="12">
        <f>IF(Tabla2022[[#This Row],[ADICIÓN]]="SI",Tabla2022[[#This Row],[VALOR INICIAL DEL CONTRATO]]+Tabla2022[[#This Row],[VALOR ADICIONES ]],Tabla2022[[#This Row],[VALOR INICIAL DEL CONTRATO]])</f>
        <v>29700000</v>
      </c>
      <c r="CF167" s="8"/>
      <c r="CG167" s="8" t="s">
        <v>1431</v>
      </c>
      <c r="CH167" s="5"/>
      <c r="CI167" s="15" t="s">
        <v>1605</v>
      </c>
      <c r="CJ167" s="1">
        <v>56</v>
      </c>
      <c r="CK167" s="21" t="s">
        <v>923</v>
      </c>
      <c r="CL167" s="21" t="s">
        <v>924</v>
      </c>
      <c r="CM167" s="1">
        <v>1693</v>
      </c>
    </row>
    <row r="168" spans="1:91" ht="63.75" x14ac:dyDescent="0.45">
      <c r="A168" s="46">
        <v>2022</v>
      </c>
      <c r="B168" s="46">
        <v>167</v>
      </c>
      <c r="C168" s="1" t="s">
        <v>186</v>
      </c>
      <c r="D168" s="1" t="s">
        <v>186</v>
      </c>
      <c r="E168" s="46">
        <v>71864</v>
      </c>
      <c r="F168" s="46" t="s">
        <v>1606</v>
      </c>
      <c r="G168" s="46" t="s">
        <v>1607</v>
      </c>
      <c r="H168" s="54" t="s">
        <v>1608</v>
      </c>
      <c r="I168" s="46" t="s">
        <v>1003</v>
      </c>
      <c r="J168" s="46">
        <v>650</v>
      </c>
      <c r="K168" s="51">
        <v>44638</v>
      </c>
      <c r="L168" s="46">
        <v>675</v>
      </c>
      <c r="M168" s="51">
        <v>44651</v>
      </c>
      <c r="N168" s="48" t="s">
        <v>96</v>
      </c>
      <c r="O168" s="46" t="s">
        <v>1609</v>
      </c>
      <c r="P168" s="46" t="s">
        <v>1610</v>
      </c>
      <c r="Q168" s="46">
        <v>7</v>
      </c>
      <c r="R168" s="60" t="s">
        <v>1611</v>
      </c>
      <c r="S168" s="57" t="s">
        <v>1611</v>
      </c>
      <c r="T168" s="46" t="s">
        <v>101</v>
      </c>
      <c r="U168" s="46" t="s">
        <v>1612</v>
      </c>
      <c r="V168" s="46" t="s">
        <v>1613</v>
      </c>
      <c r="W168" s="48" t="s">
        <v>1266</v>
      </c>
      <c r="X168" s="48" t="s">
        <v>1267</v>
      </c>
      <c r="Y168" s="46" t="s">
        <v>103</v>
      </c>
      <c r="Z168" s="46" t="s">
        <v>103</v>
      </c>
      <c r="AA168" s="46" t="s">
        <v>103</v>
      </c>
      <c r="AB168" s="46" t="s">
        <v>1268</v>
      </c>
      <c r="AC168" s="46">
        <v>900347333</v>
      </c>
      <c r="AD168" s="46">
        <v>2</v>
      </c>
      <c r="AE168" s="46" t="str">
        <f>IF(Tabla2022[[#This Row],[CONTRATISTA CONJUNTO]]="NO"," - ")</f>
        <v xml:space="preserve"> - </v>
      </c>
      <c r="AF168" s="46" t="str">
        <f>IF(Tabla2022[[#This Row],[CONTRATISTA CONJUNTO]]="NO"," - ")</f>
        <v xml:space="preserve"> - </v>
      </c>
      <c r="AG168" s="46" t="str">
        <f>IF(Tabla2022[[#This Row],[CONTRATISTA CONJUNTO]]="NO"," - ")</f>
        <v xml:space="preserve"> - </v>
      </c>
      <c r="AH168" s="46" t="s">
        <v>103</v>
      </c>
      <c r="AI168" s="48" t="s">
        <v>1614</v>
      </c>
      <c r="AJ168" s="46">
        <v>9056035</v>
      </c>
      <c r="AK168" s="46" t="s">
        <v>1615</v>
      </c>
      <c r="AL168" s="46" t="s">
        <v>219</v>
      </c>
      <c r="AM168" s="46">
        <v>1015415370</v>
      </c>
      <c r="AN168" s="46">
        <v>8</v>
      </c>
      <c r="AO168" s="46"/>
      <c r="AP168" s="46"/>
      <c r="AQ168" s="46" t="s">
        <v>113</v>
      </c>
      <c r="AR168" s="46" t="s">
        <v>103</v>
      </c>
      <c r="AS168" s="51" t="s">
        <v>103</v>
      </c>
      <c r="AT168" s="46" t="s">
        <v>103</v>
      </c>
      <c r="AU168" s="51">
        <v>44638</v>
      </c>
      <c r="AV168" s="51">
        <v>44650</v>
      </c>
      <c r="AW168" s="52">
        <v>16307333</v>
      </c>
      <c r="AX168" s="51">
        <v>44656</v>
      </c>
      <c r="AY168" s="51">
        <v>44716</v>
      </c>
      <c r="AZ168" s="53">
        <v>44716.999305555553</v>
      </c>
      <c r="BA168" s="46">
        <f>Tabla2022[[#This Row],[FECHA DE TERMINACIÓN INICIAL]]-Tabla2022[[#This Row],[FECHA ACTA DE INICIO]]</f>
        <v>60</v>
      </c>
      <c r="BB168" s="46">
        <f t="shared" si="2"/>
        <v>2</v>
      </c>
      <c r="BC168" s="52">
        <f>IF(Tabla2022[[#This Row],[PLAZO DE EJECUCIÓN MESES ]]&gt;0,Tabla2022[[#This Row],[VALOR INICIAL DEL CONTRATO]]/Tabla2022[[#This Row],[PLAZO DE EJECUCIÓN MESES ]]," 0 ")</f>
        <v>8153666.5</v>
      </c>
      <c r="BD168" s="46" t="s">
        <v>101</v>
      </c>
      <c r="BE168" s="52">
        <f>IF(Tabla2022[[#This Row],[ANTICIPOS]]="NO",0," - ")</f>
        <v>0</v>
      </c>
      <c r="BF168" s="46" t="s">
        <v>101</v>
      </c>
      <c r="BG168" s="46" t="s">
        <v>114</v>
      </c>
      <c r="BH168" s="46"/>
      <c r="BI168" s="46">
        <v>45</v>
      </c>
      <c r="BJ168" s="46"/>
      <c r="BK168" s="46"/>
      <c r="BL168" s="46"/>
      <c r="BM168" s="46"/>
      <c r="BN168" s="46"/>
      <c r="BO168" s="46"/>
      <c r="BP168" s="46"/>
      <c r="BQ168" s="46"/>
      <c r="BR168" s="46"/>
      <c r="BS168" s="46"/>
      <c r="BT168" s="46"/>
      <c r="BU168" s="46"/>
      <c r="BV168" s="46"/>
      <c r="BW168" s="46"/>
      <c r="BX168" s="46"/>
      <c r="BY168" s="46"/>
      <c r="BZ168" s="46">
        <f>Tabla2022[[#This Row],[DÍAS PRORROGA 1]]+Tabla2022[[#This Row],[DÍAS PRORROGA  2]]+Tabla2022[[#This Row],[DÍAS PRORROGA 3]]</f>
        <v>45</v>
      </c>
      <c r="CA168" s="52">
        <f>IF(Tabla2022[[#This Row],[ADICIÓN]]="NO",0,Tabla2022[[#This Row],[VALOR ADICIÓN 1]]+Tabla2022[[#This Row],[VALOR ADICIÓN 2]]+Tabla2022[[#This Row],[VALOR ADICIÓN 3]])</f>
        <v>0</v>
      </c>
      <c r="CB168" s="46"/>
      <c r="CC168" s="46"/>
      <c r="CD168" s="51">
        <v>44761</v>
      </c>
      <c r="CE168" s="52">
        <f>IF(Tabla2022[[#This Row],[ADICIÓN]]="SI",Tabla2022[[#This Row],[VALOR INICIAL DEL CONTRATO]]+Tabla2022[[#This Row],[VALOR ADICIONES ]],Tabla2022[[#This Row],[VALOR INICIAL DEL CONTRATO]])</f>
        <v>16307333</v>
      </c>
      <c r="CF168" s="48"/>
      <c r="CG168" s="48"/>
      <c r="CH168" s="54"/>
      <c r="CI168" s="46" t="s">
        <v>103</v>
      </c>
      <c r="CJ168" s="46">
        <v>57</v>
      </c>
      <c r="CK168" s="61" t="s">
        <v>118</v>
      </c>
      <c r="CL168" s="61" t="s">
        <v>119</v>
      </c>
      <c r="CM168" s="46">
        <v>1696</v>
      </c>
    </row>
    <row r="169" spans="1:91" ht="80.25" customHeight="1" x14ac:dyDescent="0.45">
      <c r="A169" s="62">
        <v>2022</v>
      </c>
      <c r="B169" s="46" t="s">
        <v>103</v>
      </c>
      <c r="C169" s="46" t="s">
        <v>1616</v>
      </c>
      <c r="D169" s="46" t="s">
        <v>1617</v>
      </c>
      <c r="E169" s="46">
        <v>72275</v>
      </c>
      <c r="F169" s="46" t="s">
        <v>1618</v>
      </c>
      <c r="G169" s="46" t="s">
        <v>103</v>
      </c>
      <c r="H169" s="54" t="s">
        <v>1619</v>
      </c>
      <c r="I169" s="46" t="s">
        <v>1620</v>
      </c>
      <c r="J169" s="46">
        <v>662</v>
      </c>
      <c r="K169" s="51">
        <v>44684</v>
      </c>
      <c r="L169" s="46" t="s">
        <v>103</v>
      </c>
      <c r="M169" s="46" t="s">
        <v>103</v>
      </c>
      <c r="N169" s="48" t="s">
        <v>103</v>
      </c>
      <c r="O169" s="46" t="s">
        <v>1621</v>
      </c>
      <c r="P169" s="48" t="s">
        <v>103</v>
      </c>
      <c r="Q169" s="46">
        <v>2</v>
      </c>
      <c r="R169" s="60" t="s">
        <v>1622</v>
      </c>
      <c r="S169" s="60" t="s">
        <v>1622</v>
      </c>
      <c r="T169" s="48" t="s">
        <v>103</v>
      </c>
      <c r="U169" s="46" t="s">
        <v>103</v>
      </c>
      <c r="V169" s="48"/>
      <c r="W169" s="48" t="s">
        <v>1266</v>
      </c>
      <c r="X169" s="48"/>
      <c r="Y169" s="46" t="s">
        <v>103</v>
      </c>
      <c r="Z169" s="46" t="s">
        <v>103</v>
      </c>
      <c r="AA169" s="46" t="s">
        <v>103</v>
      </c>
      <c r="AB169" s="48" t="s">
        <v>103</v>
      </c>
      <c r="AC169" s="48" t="s">
        <v>103</v>
      </c>
      <c r="AD169" s="48" t="s">
        <v>103</v>
      </c>
      <c r="AE169" s="46" t="b">
        <f>IF(Tabla2022[[#This Row],[CONTRATISTA CONJUNTO]]="NO"," - ")</f>
        <v>0</v>
      </c>
      <c r="AF169" s="46" t="b">
        <f>IF(Tabla2022[[#This Row],[CONTRATISTA CONJUNTO]]="NO"," - ")</f>
        <v>0</v>
      </c>
      <c r="AG169" s="46" t="b">
        <f>IF(Tabla2022[[#This Row],[CONTRATISTA CONJUNTO]]="NO"," - ")</f>
        <v>0</v>
      </c>
      <c r="AH169" s="46" t="s">
        <v>103</v>
      </c>
      <c r="AI169" s="48" t="s">
        <v>103</v>
      </c>
      <c r="AJ169" s="48" t="s">
        <v>103</v>
      </c>
      <c r="AK169" s="48" t="s">
        <v>103</v>
      </c>
      <c r="AL169" s="48" t="s">
        <v>103</v>
      </c>
      <c r="AM169" s="48" t="s">
        <v>103</v>
      </c>
      <c r="AN169" s="48" t="s">
        <v>103</v>
      </c>
      <c r="AO169" s="48"/>
      <c r="AP169" s="48"/>
      <c r="AQ169" s="48" t="s">
        <v>103</v>
      </c>
      <c r="AR169" s="46" t="s">
        <v>103</v>
      </c>
      <c r="AS169" s="51" t="s">
        <v>103</v>
      </c>
      <c r="AT169" s="46" t="s">
        <v>103</v>
      </c>
      <c r="AU169" s="48" t="s">
        <v>103</v>
      </c>
      <c r="AV169" s="48" t="s">
        <v>103</v>
      </c>
      <c r="AW169" s="48" t="s">
        <v>103</v>
      </c>
      <c r="AX169" s="46"/>
      <c r="AY169" s="46"/>
      <c r="AZ169" s="46"/>
      <c r="BA169" s="46">
        <f>Tabla2022[[#This Row],[FECHA DE TERMINACIÓN INICIAL]]-Tabla2022[[#This Row],[FECHA ACTA DE INICIO]]</f>
        <v>0</v>
      </c>
      <c r="BB169" s="46">
        <f t="shared" si="2"/>
        <v>0</v>
      </c>
      <c r="BC169" s="52" t="str">
        <f>IF(Tabla2022[[#This Row],[PLAZO DE EJECUCIÓN MESES ]]&gt;0,Tabla2022[[#This Row],[VALOR INICIAL DEL CONTRATO]]/Tabla2022[[#This Row],[PLAZO DE EJECUCIÓN MESES ]]," 0 ")</f>
        <v xml:space="preserve"> 0 </v>
      </c>
      <c r="BD169" s="46" t="s">
        <v>101</v>
      </c>
      <c r="BE169" s="52">
        <f>IF(Tabla2022[[#This Row],[ANTICIPOS]]="NO",0," - ")</f>
        <v>0</v>
      </c>
      <c r="BF169" s="46" t="s">
        <v>101</v>
      </c>
      <c r="BG169" s="46"/>
      <c r="BH169" s="46"/>
      <c r="BI169" s="46"/>
      <c r="BJ169" s="46"/>
      <c r="BK169" s="46"/>
      <c r="BL169" s="46"/>
      <c r="BM169" s="46"/>
      <c r="BN169" s="46"/>
      <c r="BO169" s="46"/>
      <c r="BP169" s="46"/>
      <c r="BQ169" s="46"/>
      <c r="BR169" s="46"/>
      <c r="BS169" s="46"/>
      <c r="BT169" s="46"/>
      <c r="BU169" s="46"/>
      <c r="BV169" s="46"/>
      <c r="BW169" s="46"/>
      <c r="BX169" s="46"/>
      <c r="BY169" s="46"/>
      <c r="BZ169" s="46">
        <f>Tabla2022[[#This Row],[DÍAS PRORROGA 1]]+Tabla2022[[#This Row],[DÍAS PRORROGA  2]]+Tabla2022[[#This Row],[DÍAS PRORROGA 3]]</f>
        <v>0</v>
      </c>
      <c r="CA169" s="52">
        <f>IF(Tabla2022[[#This Row],[ADICIÓN]]="NO",0,Tabla2022[[#This Row],[VALOR ADICIÓN 1]]+Tabla2022[[#This Row],[VALOR ADICIÓN 2]]+Tabla2022[[#This Row],[VALOR ADICIÓN 3]])</f>
        <v>0</v>
      </c>
      <c r="CB169" s="46"/>
      <c r="CC169" s="46"/>
      <c r="CD169" s="51">
        <f>IF(Tabla2022[[#This Row],[ADICIÓN]]="SI",Tabla2022[[#This Row],[PLAZO DE EJECUCIÓN DÍAS]]+Tabla2022[[#This Row],[DÍAS PRORROGA 1]]+Tabla2022[[#This Row],[DÍAS PRORROGA  2]]+Tabla2022[[#This Row],[DÍAS PRORROGA 3]],Tabla2022[[#This Row],[FECHA DE TERMINACIÓN INICIAL]])</f>
        <v>0</v>
      </c>
      <c r="CE169" s="52" t="str">
        <f>IF(Tabla2022[[#This Row],[ADICIÓN]]="SI",Tabla2022[[#This Row],[VALOR INICIAL DEL CONTRATO]]+Tabla2022[[#This Row],[VALOR ADICIONES ]],Tabla2022[[#This Row],[VALOR INICIAL DEL CONTRATO]])</f>
        <v>NA</v>
      </c>
      <c r="CF169" s="48" t="s">
        <v>103</v>
      </c>
      <c r="CG169" s="46" t="s">
        <v>1623</v>
      </c>
      <c r="CH169" s="46" t="s">
        <v>103</v>
      </c>
      <c r="CI169" s="46" t="s">
        <v>103</v>
      </c>
      <c r="CJ169" s="46" t="s">
        <v>103</v>
      </c>
      <c r="CK169" s="46" t="s">
        <v>103</v>
      </c>
      <c r="CL169" s="46" t="s">
        <v>103</v>
      </c>
      <c r="CM169" s="46" t="s">
        <v>103</v>
      </c>
    </row>
    <row r="170" spans="1:91" ht="43.5" customHeight="1" x14ac:dyDescent="0.45">
      <c r="A170" s="62">
        <v>2022</v>
      </c>
      <c r="B170" s="46" t="s">
        <v>103</v>
      </c>
      <c r="C170" s="46" t="s">
        <v>1617</v>
      </c>
      <c r="D170" s="46" t="s">
        <v>1617</v>
      </c>
      <c r="E170" s="46">
        <v>72511</v>
      </c>
      <c r="F170" s="46" t="s">
        <v>1624</v>
      </c>
      <c r="G170" s="46" t="s">
        <v>103</v>
      </c>
      <c r="H170" s="54" t="s">
        <v>1625</v>
      </c>
      <c r="I170" s="46" t="s">
        <v>1626</v>
      </c>
      <c r="J170" s="46">
        <v>670</v>
      </c>
      <c r="K170" s="51">
        <v>44700</v>
      </c>
      <c r="L170" s="46" t="s">
        <v>103</v>
      </c>
      <c r="M170" s="46" t="s">
        <v>103</v>
      </c>
      <c r="N170" s="48" t="s">
        <v>103</v>
      </c>
      <c r="O170" s="46" t="s">
        <v>1621</v>
      </c>
      <c r="P170" s="48" t="s">
        <v>103</v>
      </c>
      <c r="Q170" s="46">
        <v>3</v>
      </c>
      <c r="R170" s="48" t="s">
        <v>1627</v>
      </c>
      <c r="S170" s="57" t="s">
        <v>1627</v>
      </c>
      <c r="T170" s="48" t="s">
        <v>103</v>
      </c>
      <c r="U170" s="46" t="s">
        <v>103</v>
      </c>
      <c r="V170" s="46"/>
      <c r="W170" s="48" t="s">
        <v>1266</v>
      </c>
      <c r="X170" s="48"/>
      <c r="Y170" s="46" t="s">
        <v>103</v>
      </c>
      <c r="Z170" s="46" t="s">
        <v>103</v>
      </c>
      <c r="AA170" s="46" t="s">
        <v>103</v>
      </c>
      <c r="AB170" s="46" t="s">
        <v>103</v>
      </c>
      <c r="AC170" s="46" t="s">
        <v>103</v>
      </c>
      <c r="AD170" s="46" t="s">
        <v>103</v>
      </c>
      <c r="AE170" s="46" t="b">
        <f>IF(Tabla2022[[#This Row],[CONTRATISTA CONJUNTO]]="NO"," - ")</f>
        <v>0</v>
      </c>
      <c r="AF170" s="46" t="b">
        <f>IF(Tabla2022[[#This Row],[CONTRATISTA CONJUNTO]]="NO"," - ")</f>
        <v>0</v>
      </c>
      <c r="AG170" s="46" t="b">
        <f>IF(Tabla2022[[#This Row],[CONTRATISTA CONJUNTO]]="NO"," - ")</f>
        <v>0</v>
      </c>
      <c r="AH170" s="46" t="s">
        <v>103</v>
      </c>
      <c r="AI170" s="46" t="s">
        <v>103</v>
      </c>
      <c r="AJ170" s="46" t="s">
        <v>103</v>
      </c>
      <c r="AK170" s="46" t="s">
        <v>103</v>
      </c>
      <c r="AL170" s="46" t="s">
        <v>103</v>
      </c>
      <c r="AM170" s="46" t="s">
        <v>103</v>
      </c>
      <c r="AN170" s="46" t="s">
        <v>103</v>
      </c>
      <c r="AO170" s="46"/>
      <c r="AP170" s="46"/>
      <c r="AQ170" s="46" t="s">
        <v>103</v>
      </c>
      <c r="AR170" s="46" t="s">
        <v>103</v>
      </c>
      <c r="AS170" s="51" t="s">
        <v>103</v>
      </c>
      <c r="AT170" s="46" t="s">
        <v>103</v>
      </c>
      <c r="AU170" s="46" t="s">
        <v>103</v>
      </c>
      <c r="AV170" s="46" t="s">
        <v>103</v>
      </c>
      <c r="AW170" s="46" t="s">
        <v>103</v>
      </c>
      <c r="AX170" s="46"/>
      <c r="AY170" s="46"/>
      <c r="AZ170" s="46"/>
      <c r="BA170" s="46">
        <f>Tabla2022[[#This Row],[FECHA DE TERMINACIÓN INICIAL]]-Tabla2022[[#This Row],[FECHA ACTA DE INICIO]]</f>
        <v>0</v>
      </c>
      <c r="BB170" s="46">
        <f t="shared" si="2"/>
        <v>0</v>
      </c>
      <c r="BC170" s="52" t="str">
        <f>IF(Tabla2022[[#This Row],[PLAZO DE EJECUCIÓN MESES ]]&gt;0,Tabla2022[[#This Row],[VALOR INICIAL DEL CONTRATO]]/Tabla2022[[#This Row],[PLAZO DE EJECUCIÓN MESES ]]," 0 ")</f>
        <v xml:space="preserve"> 0 </v>
      </c>
      <c r="BD170" s="46" t="s">
        <v>101</v>
      </c>
      <c r="BE170" s="52">
        <f>IF(Tabla2022[[#This Row],[ANTICIPOS]]="NO",0," - ")</f>
        <v>0</v>
      </c>
      <c r="BF170" s="46" t="s">
        <v>101</v>
      </c>
      <c r="BG170" s="46"/>
      <c r="BH170" s="46"/>
      <c r="BI170" s="46"/>
      <c r="BJ170" s="46"/>
      <c r="BK170" s="46"/>
      <c r="BL170" s="46"/>
      <c r="BM170" s="46"/>
      <c r="BN170" s="46"/>
      <c r="BO170" s="46"/>
      <c r="BP170" s="46"/>
      <c r="BQ170" s="46"/>
      <c r="BR170" s="46"/>
      <c r="BS170" s="46"/>
      <c r="BT170" s="46"/>
      <c r="BU170" s="46"/>
      <c r="BV170" s="46"/>
      <c r="BW170" s="46"/>
      <c r="BX170" s="46"/>
      <c r="BY170" s="46"/>
      <c r="BZ170" s="46">
        <f>Tabla2022[[#This Row],[DÍAS PRORROGA 1]]+Tabla2022[[#This Row],[DÍAS PRORROGA  2]]+Tabla2022[[#This Row],[DÍAS PRORROGA 3]]</f>
        <v>0</v>
      </c>
      <c r="CA170" s="52">
        <f>IF(Tabla2022[[#This Row],[ADICIÓN]]="NO",0,Tabla2022[[#This Row],[VALOR ADICIÓN 1]]+Tabla2022[[#This Row],[VALOR ADICIÓN 2]]+Tabla2022[[#This Row],[VALOR ADICIÓN 3]])</f>
        <v>0</v>
      </c>
      <c r="CB170" s="46"/>
      <c r="CC170" s="46"/>
      <c r="CD170" s="51">
        <f>IF(Tabla2022[[#This Row],[ADICIÓN]]="SI",Tabla2022[[#This Row],[PLAZO DE EJECUCIÓN DÍAS]]+Tabla2022[[#This Row],[DÍAS PRORROGA 1]]+Tabla2022[[#This Row],[DÍAS PRORROGA  2]]+Tabla2022[[#This Row],[DÍAS PRORROGA 3]],Tabla2022[[#This Row],[FECHA DE TERMINACIÓN INICIAL]])</f>
        <v>0</v>
      </c>
      <c r="CE170" s="52" t="str">
        <f>IF(Tabla2022[[#This Row],[ADICIÓN]]="SI",Tabla2022[[#This Row],[VALOR INICIAL DEL CONTRATO]]+Tabla2022[[#This Row],[VALOR ADICIONES ]],Tabla2022[[#This Row],[VALOR INICIAL DEL CONTRATO]])</f>
        <v>NA</v>
      </c>
      <c r="CF170" s="46" t="s">
        <v>103</v>
      </c>
      <c r="CG170" s="46" t="s">
        <v>1623</v>
      </c>
      <c r="CH170" s="46" t="s">
        <v>103</v>
      </c>
      <c r="CI170" s="46" t="s">
        <v>103</v>
      </c>
      <c r="CJ170" s="46" t="s">
        <v>103</v>
      </c>
      <c r="CK170" s="46" t="s">
        <v>103</v>
      </c>
      <c r="CL170" s="46" t="s">
        <v>103</v>
      </c>
      <c r="CM170" s="46" t="s">
        <v>103</v>
      </c>
    </row>
    <row r="171" spans="1:91" ht="43.5" customHeight="1" x14ac:dyDescent="0.45">
      <c r="A171" s="62">
        <v>2022</v>
      </c>
      <c r="B171" s="46">
        <v>168</v>
      </c>
      <c r="C171" s="1" t="s">
        <v>91</v>
      </c>
      <c r="D171" s="46" t="str">
        <f>IF(Tabla2022[[#This Row],[FECHA DE TERMINACIÓN FINAL]]=0,"PENDIENTE FECHA",IF(Tabla2022[[#This Row],[FECHA DE TERMINACIÓN FINAL]]&lt;15,"PRÓXIMO A VENCER",IF(Tabla2022[[#This Row],[FECHA DE TERMINACIÓN FINAL]]&gt;30,"VIGENTE",IF(Tabla2022[[#This Row],[FECHA DE TERMINACIÓN FINAL]]&lt;0,"VENCIDO"))))</f>
        <v>VIGENTE</v>
      </c>
      <c r="E171" s="46">
        <v>72439</v>
      </c>
      <c r="F171" s="46" t="s">
        <v>1628</v>
      </c>
      <c r="G171" s="46" t="s">
        <v>1629</v>
      </c>
      <c r="H171" s="54" t="s">
        <v>1630</v>
      </c>
      <c r="I171" s="46" t="s">
        <v>1003</v>
      </c>
      <c r="J171" s="46">
        <v>663</v>
      </c>
      <c r="K171" s="51">
        <v>44691</v>
      </c>
      <c r="L171" s="46">
        <v>720</v>
      </c>
      <c r="M171" s="51">
        <v>44714</v>
      </c>
      <c r="N171" s="48" t="s">
        <v>1631</v>
      </c>
      <c r="O171" s="46" t="s">
        <v>1609</v>
      </c>
      <c r="P171" s="46" t="s">
        <v>1632</v>
      </c>
      <c r="Q171" s="46">
        <v>1</v>
      </c>
      <c r="R171" s="48" t="s">
        <v>1633</v>
      </c>
      <c r="S171" s="57" t="s">
        <v>1633</v>
      </c>
      <c r="T171" s="46" t="s">
        <v>101</v>
      </c>
      <c r="U171" s="46" t="s">
        <v>1634</v>
      </c>
      <c r="V171" s="46" t="s">
        <v>1635</v>
      </c>
      <c r="W171" s="48" t="s">
        <v>1266</v>
      </c>
      <c r="X171" s="48" t="s">
        <v>1556</v>
      </c>
      <c r="Y171" s="46" t="s">
        <v>103</v>
      </c>
      <c r="Z171" s="46" t="s">
        <v>103</v>
      </c>
      <c r="AA171" s="46" t="s">
        <v>103</v>
      </c>
      <c r="AB171" s="46" t="s">
        <v>1268</v>
      </c>
      <c r="AC171" s="46">
        <v>860037013</v>
      </c>
      <c r="AD171" s="46">
        <v>6</v>
      </c>
      <c r="AE171" s="46" t="str">
        <f>IF(Tabla2022[[#This Row],[CONTRATISTA CONJUNTO]]="NO"," - ")</f>
        <v xml:space="preserve"> - </v>
      </c>
      <c r="AF171" s="46" t="str">
        <f>IF(Tabla2022[[#This Row],[CONTRATISTA CONJUNTO]]="NO"," - ")</f>
        <v xml:space="preserve"> - </v>
      </c>
      <c r="AG171" s="46" t="str">
        <f>IF(Tabla2022[[#This Row],[CONTRATISTA CONJUNTO]]="NO"," - ")</f>
        <v xml:space="preserve"> - </v>
      </c>
      <c r="AH171" s="46" t="s">
        <v>103</v>
      </c>
      <c r="AI171" s="48" t="s">
        <v>1636</v>
      </c>
      <c r="AJ171" s="46">
        <v>2855600</v>
      </c>
      <c r="AK171" s="46" t="s">
        <v>1637</v>
      </c>
      <c r="AL171" s="46" t="s">
        <v>881</v>
      </c>
      <c r="AM171" s="46">
        <v>79727160</v>
      </c>
      <c r="AN171" s="46">
        <v>9</v>
      </c>
      <c r="AO171" s="46"/>
      <c r="AP171" s="46"/>
      <c r="AQ171" s="46" t="s">
        <v>1271</v>
      </c>
      <c r="AR171" s="46" t="s">
        <v>103</v>
      </c>
      <c r="AS171" s="51" t="s">
        <v>103</v>
      </c>
      <c r="AT171" s="46" t="s">
        <v>103</v>
      </c>
      <c r="AU171" s="51">
        <v>44691</v>
      </c>
      <c r="AV171" s="51">
        <v>44705</v>
      </c>
      <c r="AW171" s="52">
        <v>7400803</v>
      </c>
      <c r="AX171" s="51">
        <v>44714</v>
      </c>
      <c r="AY171" s="51">
        <v>45132</v>
      </c>
      <c r="AZ171" s="53">
        <v>45132.999305555553</v>
      </c>
      <c r="BA171" s="46">
        <f>Tabla2022[[#This Row],[FECHA DE TERMINACIÓN INICIAL]]-Tabla2022[[#This Row],[FECHA ACTA DE INICIO]]</f>
        <v>418</v>
      </c>
      <c r="BB171" s="46">
        <f t="shared" si="2"/>
        <v>14</v>
      </c>
      <c r="BC171" s="52">
        <f>IF(Tabla2022[[#This Row],[PLAZO DE EJECUCIÓN MESES ]]&gt;0,Tabla2022[[#This Row],[VALOR INICIAL DEL CONTRATO]]/Tabla2022[[#This Row],[PLAZO DE EJECUCIÓN MESES ]]," 0 ")</f>
        <v>528628.78571428568</v>
      </c>
      <c r="BD171" s="46" t="s">
        <v>101</v>
      </c>
      <c r="BE171" s="52">
        <f>IF(Tabla2022[[#This Row],[ANTICIPOS]]="NO",0," - ")</f>
        <v>0</v>
      </c>
      <c r="BF171" s="46" t="s">
        <v>101</v>
      </c>
      <c r="BG171" s="46"/>
      <c r="BH171" s="46"/>
      <c r="BI171" s="46"/>
      <c r="BJ171" s="46"/>
      <c r="BK171" s="46"/>
      <c r="BL171" s="46"/>
      <c r="BM171" s="46"/>
      <c r="BN171" s="46"/>
      <c r="BO171" s="46"/>
      <c r="BP171" s="46"/>
      <c r="BQ171" s="46"/>
      <c r="BR171" s="46"/>
      <c r="BS171" s="46"/>
      <c r="BT171" s="46"/>
      <c r="BU171" s="46"/>
      <c r="BV171" s="46"/>
      <c r="BW171" s="46"/>
      <c r="BX171" s="46"/>
      <c r="BY171" s="46"/>
      <c r="BZ171" s="46">
        <f>Tabla2022[[#This Row],[DÍAS PRORROGA 1]]+Tabla2022[[#This Row],[DÍAS PRORROGA  2]]+Tabla2022[[#This Row],[DÍAS PRORROGA 3]]</f>
        <v>0</v>
      </c>
      <c r="CA171" s="52">
        <f>IF(Tabla2022[[#This Row],[ADICIÓN]]="NO",0,Tabla2022[[#This Row],[VALOR ADICIÓN 1]]+Tabla2022[[#This Row],[VALOR ADICIÓN 2]]+Tabla2022[[#This Row],[VALOR ADICIÓN 3]])</f>
        <v>0</v>
      </c>
      <c r="CB171" s="46"/>
      <c r="CC171" s="46"/>
      <c r="CD171" s="51">
        <f>IF(Tabla2022[[#This Row],[ADICIÓN]]="SI",Tabla2022[[#This Row],[PLAZO DE EJECUCIÓN DÍAS]]+Tabla2022[[#This Row],[DÍAS PRORROGA 1]]+Tabla2022[[#This Row],[DÍAS PRORROGA  2]]+Tabla2022[[#This Row],[DÍAS PRORROGA 3]],Tabla2022[[#This Row],[FECHA DE TERMINACIÓN INICIAL]])</f>
        <v>45132</v>
      </c>
      <c r="CE171" s="52">
        <f>IF(Tabla2022[[#This Row],[ADICIÓN]]="SI",Tabla2022[[#This Row],[VALOR INICIAL DEL CONTRATO]]+Tabla2022[[#This Row],[VALOR ADICIONES ]],Tabla2022[[#This Row],[VALOR INICIAL DEL CONTRATO]])</f>
        <v>7400803</v>
      </c>
      <c r="CF171" s="48"/>
      <c r="CG171" s="48"/>
      <c r="CH171" s="54"/>
      <c r="CI171" s="46" t="s">
        <v>103</v>
      </c>
      <c r="CJ171" s="46" t="s">
        <v>103</v>
      </c>
      <c r="CK171" s="46" t="s">
        <v>103</v>
      </c>
      <c r="CL171" s="46" t="s">
        <v>103</v>
      </c>
      <c r="CM171" s="46" t="s">
        <v>103</v>
      </c>
    </row>
    <row r="172" spans="1:91" ht="89.25" x14ac:dyDescent="0.45">
      <c r="A172" s="46">
        <v>2022</v>
      </c>
      <c r="B172" s="1">
        <v>169</v>
      </c>
      <c r="C172" s="1" t="s">
        <v>91</v>
      </c>
      <c r="D172" s="1" t="str">
        <f>IF(Tabla2022[[#This Row],[FECHA DE TERMINACIÓN FINAL]]=0,"PENDIENTE FECHA",IF(Tabla2022[[#This Row],[FECHA DE TERMINACIÓN FINAL]]&lt;15,"PRÓXIMO A VENCER",IF(Tabla2022[[#This Row],[FECHA DE TERMINACIÓN FINAL]]&gt;30,"VIGENTE",IF(Tabla2022[[#This Row],[FECHA DE TERMINACIÓN FINAL]]&lt;0,"VENCIDO"))))</f>
        <v>VIGENTE</v>
      </c>
      <c r="E172" s="1">
        <v>73217</v>
      </c>
      <c r="F172" s="1" t="s">
        <v>1638</v>
      </c>
      <c r="G172" s="1" t="s">
        <v>1639</v>
      </c>
      <c r="H172" s="5" t="s">
        <v>1640</v>
      </c>
      <c r="I172" s="1" t="s">
        <v>176</v>
      </c>
      <c r="J172" s="1">
        <v>680</v>
      </c>
      <c r="K172" s="6">
        <v>44742</v>
      </c>
      <c r="L172" s="1">
        <v>747</v>
      </c>
      <c r="M172" s="6">
        <v>44743</v>
      </c>
      <c r="N172" s="8" t="s">
        <v>96</v>
      </c>
      <c r="O172" s="1" t="s">
        <v>97</v>
      </c>
      <c r="P172" s="1" t="s">
        <v>98</v>
      </c>
      <c r="Q172" s="1">
        <v>1</v>
      </c>
      <c r="R172" s="8" t="s">
        <v>1641</v>
      </c>
      <c r="S172" s="10" t="s">
        <v>1642</v>
      </c>
      <c r="T172" s="1" t="s">
        <v>101</v>
      </c>
      <c r="U172" s="1" t="s">
        <v>139</v>
      </c>
      <c r="V172" s="1" t="s">
        <v>103</v>
      </c>
      <c r="W172" s="8" t="s">
        <v>104</v>
      </c>
      <c r="X172" s="8" t="s">
        <v>105</v>
      </c>
      <c r="Y172" s="1" t="s">
        <v>127</v>
      </c>
      <c r="Z172" s="1" t="s">
        <v>107</v>
      </c>
      <c r="AA172" s="1" t="s">
        <v>101</v>
      </c>
      <c r="AB172" s="1" t="s">
        <v>108</v>
      </c>
      <c r="AC172" s="1">
        <v>1053344917</v>
      </c>
      <c r="AD172" s="1">
        <v>9</v>
      </c>
      <c r="AE172" s="1" t="str">
        <f>IF(Tabla2022[[#This Row],[CONTRATISTA CONJUNTO]]="NO"," - ")</f>
        <v xml:space="preserve"> - </v>
      </c>
      <c r="AF172" s="1" t="str">
        <f>IF(Tabla2022[[#This Row],[CONTRATISTA CONJUNTO]]="NO"," - ")</f>
        <v xml:space="preserve"> - </v>
      </c>
      <c r="AG172" s="1" t="str">
        <f>IF(Tabla2022[[#This Row],[CONTRATISTA CONJUNTO]]="NO"," - ")</f>
        <v xml:space="preserve"> - </v>
      </c>
      <c r="AH172" s="6">
        <v>34938</v>
      </c>
      <c r="AI172" s="8" t="s">
        <v>1643</v>
      </c>
      <c r="AJ172" s="1"/>
      <c r="AK172" s="1" t="s">
        <v>1644</v>
      </c>
      <c r="AL172" s="1" t="s">
        <v>111</v>
      </c>
      <c r="AM172" s="1">
        <v>1014225583</v>
      </c>
      <c r="AN172" s="1">
        <v>0</v>
      </c>
      <c r="AO172" s="1"/>
      <c r="AP172" s="1"/>
      <c r="AQ172" s="1" t="s">
        <v>113</v>
      </c>
      <c r="AR172" s="1" t="s">
        <v>114</v>
      </c>
      <c r="AS172" s="6">
        <v>44743</v>
      </c>
      <c r="AT172" s="1" t="s">
        <v>115</v>
      </c>
      <c r="AU172" s="6">
        <v>44742</v>
      </c>
      <c r="AV172" s="6">
        <v>44742</v>
      </c>
      <c r="AW172" s="12">
        <v>42000000</v>
      </c>
      <c r="AX172" s="13">
        <v>44747</v>
      </c>
      <c r="AY172" s="6">
        <v>44930</v>
      </c>
      <c r="AZ172" s="14">
        <v>44930.999305555553</v>
      </c>
      <c r="BA172" s="1">
        <f>Tabla2022[[#This Row],[FECHA DE TERMINACIÓN INICIAL]]-Tabla2022[[#This Row],[FECHA ACTA DE INICIO]]</f>
        <v>183</v>
      </c>
      <c r="BB172" s="1">
        <f t="shared" si="2"/>
        <v>6</v>
      </c>
      <c r="BC172" s="12">
        <f>IF(Tabla2022[[#This Row],[PLAZO DE EJECUCIÓN MESES ]]&gt;0,Tabla2022[[#This Row],[VALOR INICIAL DEL CONTRATO]]/Tabla2022[[#This Row],[PLAZO DE EJECUCIÓN MESES ]]," 0 ")</f>
        <v>7000000</v>
      </c>
      <c r="BD172" s="1" t="s">
        <v>101</v>
      </c>
      <c r="BE172" s="12">
        <f>IF(Tabla2022[[#This Row],[ANTICIPOS]]="NO",0," - ")</f>
        <v>0</v>
      </c>
      <c r="BF172" s="1" t="s">
        <v>101</v>
      </c>
      <c r="BG172" s="1"/>
      <c r="BH172" s="1"/>
      <c r="BI172" s="1"/>
      <c r="BJ172" s="1"/>
      <c r="BK172" s="1"/>
      <c r="BL172" s="1"/>
      <c r="BM172" s="1"/>
      <c r="BN172" s="1"/>
      <c r="BO172" s="1"/>
      <c r="BP172" s="1"/>
      <c r="BQ172" s="1"/>
      <c r="BR172" s="1"/>
      <c r="BS172" s="1"/>
      <c r="BT172" s="1"/>
      <c r="BU172" s="1"/>
      <c r="BV172" s="1"/>
      <c r="BW172" s="1"/>
      <c r="BX172" s="1"/>
      <c r="BY172" s="1"/>
      <c r="BZ172" s="1">
        <f>Tabla2022[[#This Row],[DÍAS PRORROGA 1]]+Tabla2022[[#This Row],[DÍAS PRORROGA  2]]+Tabla2022[[#This Row],[DÍAS PRORROGA 3]]</f>
        <v>0</v>
      </c>
      <c r="CA172" s="12">
        <f>IF(Tabla2022[[#This Row],[ADICIÓN]]="NO",0,Tabla2022[[#This Row],[VALOR ADICIÓN 1]]+Tabla2022[[#This Row],[VALOR ADICIÓN 2]]+Tabla2022[[#This Row],[VALOR ADICIÓN 3]])</f>
        <v>0</v>
      </c>
      <c r="CB172" s="1"/>
      <c r="CC172" s="1"/>
      <c r="CD172" s="6">
        <f>IF(Tabla2022[[#This Row],[ADICIÓN]]="SI",Tabla2022[[#This Row],[PLAZO DE EJECUCIÓN DÍAS]]+Tabla2022[[#This Row],[DÍAS PRORROGA 1]]+Tabla2022[[#This Row],[DÍAS PRORROGA  2]]+Tabla2022[[#This Row],[DÍAS PRORROGA 3]],Tabla2022[[#This Row],[FECHA DE TERMINACIÓN INICIAL]])</f>
        <v>44930</v>
      </c>
      <c r="CE172" s="12">
        <f>IF(Tabla2022[[#This Row],[ADICIÓN]]="SI",Tabla2022[[#This Row],[VALOR INICIAL DEL CONTRATO]]+Tabla2022[[#This Row],[VALOR ADICIONES ]],Tabla2022[[#This Row],[VALOR INICIAL DEL CONTRATO]])</f>
        <v>42000000</v>
      </c>
      <c r="CF172" s="8"/>
      <c r="CG172" s="8"/>
      <c r="CH172" s="5"/>
      <c r="CI172" s="8" t="s">
        <v>1645</v>
      </c>
      <c r="CJ172" s="1">
        <v>57</v>
      </c>
      <c r="CK172" s="2" t="s">
        <v>118</v>
      </c>
      <c r="CL172" s="2" t="s">
        <v>119</v>
      </c>
      <c r="CM172" s="1">
        <v>1696</v>
      </c>
    </row>
    <row r="173" spans="1:91" ht="45" customHeight="1" x14ac:dyDescent="0.45">
      <c r="A173" s="46">
        <v>2022</v>
      </c>
      <c r="B173" s="1">
        <v>170</v>
      </c>
      <c r="C173" s="1" t="s">
        <v>91</v>
      </c>
      <c r="D173" s="1" t="str">
        <f>IF(Tabla2022[[#This Row],[FECHA DE TERMINACIÓN FINAL]]=0,"PENDIENTE FECHA",IF(Tabla2022[[#This Row],[FECHA DE TERMINACIÓN FINAL]]&lt;15,"PRÓXIMO A VENCER",IF(Tabla2022[[#This Row],[FECHA DE TERMINACIÓN FINAL]]&gt;30,"VIGENTE",IF(Tabla2022[[#This Row],[FECHA DE TERMINACIÓN FINAL]]&lt;0,"VENCIDO"))))</f>
        <v>VIGENTE</v>
      </c>
      <c r="E173" s="1">
        <v>73223</v>
      </c>
      <c r="F173" s="1" t="s">
        <v>1646</v>
      </c>
      <c r="G173" s="1" t="s">
        <v>1647</v>
      </c>
      <c r="H173" s="5" t="s">
        <v>1648</v>
      </c>
      <c r="I173" s="1" t="s">
        <v>176</v>
      </c>
      <c r="J173" s="1">
        <v>681</v>
      </c>
      <c r="K173" s="6">
        <v>44742</v>
      </c>
      <c r="L173" s="1">
        <v>748</v>
      </c>
      <c r="M173" s="6">
        <v>44743</v>
      </c>
      <c r="N173" s="8" t="s">
        <v>610</v>
      </c>
      <c r="O173" s="1" t="s">
        <v>97</v>
      </c>
      <c r="P173" s="1" t="s">
        <v>98</v>
      </c>
      <c r="Q173" s="1">
        <v>1</v>
      </c>
      <c r="R173" s="8" t="s">
        <v>287</v>
      </c>
      <c r="S173" s="10" t="s">
        <v>1649</v>
      </c>
      <c r="T173" s="1" t="s">
        <v>101</v>
      </c>
      <c r="U173" s="1" t="s">
        <v>1650</v>
      </c>
      <c r="V173" s="1" t="s">
        <v>103</v>
      </c>
      <c r="W173" s="8" t="s">
        <v>104</v>
      </c>
      <c r="X173" s="8" t="s">
        <v>105</v>
      </c>
      <c r="Y173" s="1" t="s">
        <v>127</v>
      </c>
      <c r="Z173" s="1" t="s">
        <v>471</v>
      </c>
      <c r="AA173" s="1" t="s">
        <v>101</v>
      </c>
      <c r="AB173" s="1" t="s">
        <v>108</v>
      </c>
      <c r="AC173" s="1">
        <v>1010222109</v>
      </c>
      <c r="AD173" s="1">
        <v>4</v>
      </c>
      <c r="AE173" s="1" t="str">
        <f>IF(Tabla2022[[#This Row],[CONTRATISTA CONJUNTO]]="NO"," - ")</f>
        <v xml:space="preserve"> - </v>
      </c>
      <c r="AF173" s="1" t="str">
        <f>IF(Tabla2022[[#This Row],[CONTRATISTA CONJUNTO]]="NO"," - ")</f>
        <v xml:space="preserve"> - </v>
      </c>
      <c r="AG173" s="1" t="str">
        <f>IF(Tabla2022[[#This Row],[CONTRATISTA CONJUNTO]]="NO"," - ")</f>
        <v xml:space="preserve"> - </v>
      </c>
      <c r="AH173" s="6">
        <v>34849</v>
      </c>
      <c r="AI173" s="8" t="s">
        <v>1651</v>
      </c>
      <c r="AJ173" s="1"/>
      <c r="AK173" s="1" t="s">
        <v>1652</v>
      </c>
      <c r="AL173" s="1" t="s">
        <v>111</v>
      </c>
      <c r="AM173" s="1">
        <v>1014225583</v>
      </c>
      <c r="AN173" s="1">
        <v>0</v>
      </c>
      <c r="AO173" s="1"/>
      <c r="AP173" s="1"/>
      <c r="AQ173" s="1" t="s">
        <v>113</v>
      </c>
      <c r="AR173" s="1" t="s">
        <v>114</v>
      </c>
      <c r="AS173" s="6">
        <v>44743</v>
      </c>
      <c r="AT173" s="1" t="s">
        <v>115</v>
      </c>
      <c r="AU173" s="6">
        <v>44743</v>
      </c>
      <c r="AV173" s="6">
        <v>44743</v>
      </c>
      <c r="AW173" s="12">
        <v>30000000</v>
      </c>
      <c r="AX173" s="13">
        <v>44747</v>
      </c>
      <c r="AY173" s="6">
        <v>44930</v>
      </c>
      <c r="AZ173" s="14">
        <v>44930.999305555553</v>
      </c>
      <c r="BA173" s="1">
        <f>Tabla2022[[#This Row],[FECHA DE TERMINACIÓN INICIAL]]-Tabla2022[[#This Row],[FECHA ACTA DE INICIO]]</f>
        <v>183</v>
      </c>
      <c r="BB173" s="1">
        <f t="shared" si="2"/>
        <v>6</v>
      </c>
      <c r="BC173" s="12">
        <f>IF(Tabla2022[[#This Row],[PLAZO DE EJECUCIÓN MESES ]]&gt;0,Tabla2022[[#This Row],[VALOR INICIAL DEL CONTRATO]]/Tabla2022[[#This Row],[PLAZO DE EJECUCIÓN MESES ]]," 0 ")</f>
        <v>5000000</v>
      </c>
      <c r="BD173" s="1" t="s">
        <v>101</v>
      </c>
      <c r="BE173" s="12">
        <f>IF(Tabla2022[[#This Row],[ANTICIPOS]]="NO",0," - ")</f>
        <v>0</v>
      </c>
      <c r="BF173" s="1" t="s">
        <v>101</v>
      </c>
      <c r="BG173" s="1"/>
      <c r="BH173" s="1"/>
      <c r="BI173" s="1"/>
      <c r="BJ173" s="1"/>
      <c r="BK173" s="1"/>
      <c r="BL173" s="1"/>
      <c r="BM173" s="1"/>
      <c r="BN173" s="1"/>
      <c r="BO173" s="1"/>
      <c r="BP173" s="1"/>
      <c r="BQ173" s="1"/>
      <c r="BR173" s="1"/>
      <c r="BS173" s="1"/>
      <c r="BT173" s="1"/>
      <c r="BU173" s="1"/>
      <c r="BV173" s="1"/>
      <c r="BW173" s="1"/>
      <c r="BX173" s="1"/>
      <c r="BY173" s="1"/>
      <c r="BZ173" s="1">
        <f>Tabla2022[[#This Row],[DÍAS PRORROGA 1]]+Tabla2022[[#This Row],[DÍAS PRORROGA  2]]+Tabla2022[[#This Row],[DÍAS PRORROGA 3]]</f>
        <v>0</v>
      </c>
      <c r="CA173" s="12">
        <f>IF(Tabla2022[[#This Row],[ADICIÓN]]="NO",0,Tabla2022[[#This Row],[VALOR ADICIÓN 1]]+Tabla2022[[#This Row],[VALOR ADICIÓN 2]]+Tabla2022[[#This Row],[VALOR ADICIÓN 3]])</f>
        <v>0</v>
      </c>
      <c r="CB173" s="1"/>
      <c r="CC173" s="1"/>
      <c r="CD173" s="6">
        <f>IF(Tabla2022[[#This Row],[ADICIÓN]]="SI",Tabla2022[[#This Row],[PLAZO DE EJECUCIÓN DÍAS]]+Tabla2022[[#This Row],[DÍAS PRORROGA 1]]+Tabla2022[[#This Row],[DÍAS PRORROGA  2]]+Tabla2022[[#This Row],[DÍAS PRORROGA 3]],Tabla2022[[#This Row],[FECHA DE TERMINACIÓN INICIAL]])</f>
        <v>44930</v>
      </c>
      <c r="CE173" s="12">
        <f>IF(Tabla2022[[#This Row],[ADICIÓN]]="SI",Tabla2022[[#This Row],[VALOR INICIAL DEL CONTRATO]]+Tabla2022[[#This Row],[VALOR ADICIONES ]],Tabla2022[[#This Row],[VALOR INICIAL DEL CONTRATO]])</f>
        <v>30000000</v>
      </c>
      <c r="CF173" s="8"/>
      <c r="CG173" s="8"/>
      <c r="CH173" s="5"/>
      <c r="CI173" s="63" t="s">
        <v>1653</v>
      </c>
      <c r="CJ173" s="1">
        <v>49</v>
      </c>
      <c r="CK173" s="2" t="s">
        <v>619</v>
      </c>
      <c r="CL173" s="2" t="s">
        <v>620</v>
      </c>
      <c r="CM173" s="1">
        <v>1688</v>
      </c>
    </row>
    <row r="174" spans="1:91" ht="51" x14ac:dyDescent="0.45">
      <c r="A174" s="46">
        <v>2022</v>
      </c>
      <c r="B174" s="1">
        <v>171</v>
      </c>
      <c r="C174" s="1" t="s">
        <v>91</v>
      </c>
      <c r="D174" s="1" t="str">
        <f>IF(Tabla2022[[#This Row],[FECHA DE TERMINACIÓN FINAL]]=0,"PENDIENTE FECHA",IF(Tabla2022[[#This Row],[FECHA DE TERMINACIÓN FINAL]]&lt;15,"PRÓXIMO A VENCER",IF(Tabla2022[[#This Row],[FECHA DE TERMINACIÓN FINAL]]&gt;30,"VIGENTE",IF(Tabla2022[[#This Row],[FECHA DE TERMINACIÓN FINAL]]&lt;0,"VENCIDO"))))</f>
        <v>VIGENTE</v>
      </c>
      <c r="E174" s="1">
        <v>73225</v>
      </c>
      <c r="F174" s="1" t="s">
        <v>1654</v>
      </c>
      <c r="G174" s="1" t="s">
        <v>1655</v>
      </c>
      <c r="H174" s="5" t="s">
        <v>1656</v>
      </c>
      <c r="I174" s="1" t="s">
        <v>176</v>
      </c>
      <c r="J174" s="1">
        <v>682</v>
      </c>
      <c r="K174" s="6">
        <v>44742</v>
      </c>
      <c r="L174" s="1">
        <v>762</v>
      </c>
      <c r="M174" s="6">
        <v>44748</v>
      </c>
      <c r="N174" s="8" t="s">
        <v>96</v>
      </c>
      <c r="O174" s="1" t="s">
        <v>97</v>
      </c>
      <c r="P174" s="1" t="s">
        <v>98</v>
      </c>
      <c r="Q174" s="1">
        <v>1</v>
      </c>
      <c r="R174" s="8" t="s">
        <v>1657</v>
      </c>
      <c r="S174" s="10" t="s">
        <v>586</v>
      </c>
      <c r="T174" s="1" t="s">
        <v>101</v>
      </c>
      <c r="U174" s="1" t="s">
        <v>1658</v>
      </c>
      <c r="V174" s="1" t="s">
        <v>103</v>
      </c>
      <c r="W174" s="8" t="s">
        <v>104</v>
      </c>
      <c r="X174" s="8" t="s">
        <v>105</v>
      </c>
      <c r="Y174" s="1" t="s">
        <v>106</v>
      </c>
      <c r="Z174" s="1" t="s">
        <v>180</v>
      </c>
      <c r="AA174" s="1" t="s">
        <v>101</v>
      </c>
      <c r="AB174" s="1" t="s">
        <v>108</v>
      </c>
      <c r="AC174" s="1">
        <v>1013601002</v>
      </c>
      <c r="AD174" s="1">
        <v>2</v>
      </c>
      <c r="AE174" s="1" t="str">
        <f>IF(Tabla2022[[#This Row],[CONTRATISTA CONJUNTO]]="NO"," - ")</f>
        <v xml:space="preserve"> - </v>
      </c>
      <c r="AF174" s="1" t="str">
        <f>IF(Tabla2022[[#This Row],[CONTRATISTA CONJUNTO]]="NO"," - ")</f>
        <v xml:space="preserve"> - </v>
      </c>
      <c r="AG174" s="1" t="str">
        <f>IF(Tabla2022[[#This Row],[CONTRATISTA CONJUNTO]]="NO"," - ")</f>
        <v xml:space="preserve"> - </v>
      </c>
      <c r="AH174" s="6">
        <v>32480</v>
      </c>
      <c r="AI174" s="8" t="s">
        <v>1659</v>
      </c>
      <c r="AJ174" s="1"/>
      <c r="AK174" s="1" t="s">
        <v>1660</v>
      </c>
      <c r="AL174" s="1" t="s">
        <v>111</v>
      </c>
      <c r="AM174" s="1">
        <v>1014225583</v>
      </c>
      <c r="AN174" s="1">
        <v>0</v>
      </c>
      <c r="AO174" s="1"/>
      <c r="AP174" s="1"/>
      <c r="AQ174" s="1" t="s">
        <v>113</v>
      </c>
      <c r="AR174" s="1" t="s">
        <v>114</v>
      </c>
      <c r="AS174" s="6">
        <v>44749</v>
      </c>
      <c r="AT174" s="1" t="s">
        <v>115</v>
      </c>
      <c r="AU174" s="6">
        <v>44743</v>
      </c>
      <c r="AV174" s="6">
        <v>44747</v>
      </c>
      <c r="AW174" s="12">
        <v>42000000</v>
      </c>
      <c r="AX174" s="13">
        <v>44750</v>
      </c>
      <c r="AY174" s="6">
        <v>44933</v>
      </c>
      <c r="AZ174" s="14">
        <v>44933.999305555553</v>
      </c>
      <c r="BA174" s="1">
        <f>Tabla2022[[#This Row],[FECHA DE TERMINACIÓN INICIAL]]-Tabla2022[[#This Row],[FECHA ACTA DE INICIO]]</f>
        <v>183</v>
      </c>
      <c r="BB174" s="1">
        <f t="shared" si="2"/>
        <v>6</v>
      </c>
      <c r="BC174" s="12">
        <f>IF(Tabla2022[[#This Row],[PLAZO DE EJECUCIÓN MESES ]]&gt;0,Tabla2022[[#This Row],[VALOR INICIAL DEL CONTRATO]]/Tabla2022[[#This Row],[PLAZO DE EJECUCIÓN MESES ]]," 0 ")</f>
        <v>7000000</v>
      </c>
      <c r="BD174" s="1" t="s">
        <v>101</v>
      </c>
      <c r="BE174" s="12">
        <f>IF(Tabla2022[[#This Row],[ANTICIPOS]]="NO",0," - ")</f>
        <v>0</v>
      </c>
      <c r="BF174" s="1" t="s">
        <v>101</v>
      </c>
      <c r="BG174" s="1"/>
      <c r="BH174" s="1"/>
      <c r="BI174" s="1"/>
      <c r="BJ174" s="1"/>
      <c r="BK174" s="1"/>
      <c r="BL174" s="1"/>
      <c r="BM174" s="1"/>
      <c r="BN174" s="1"/>
      <c r="BO174" s="1"/>
      <c r="BP174" s="1"/>
      <c r="BQ174" s="1"/>
      <c r="BR174" s="1"/>
      <c r="BS174" s="1"/>
      <c r="BT174" s="1"/>
      <c r="BU174" s="1"/>
      <c r="BV174" s="1"/>
      <c r="BW174" s="1"/>
      <c r="BX174" s="1"/>
      <c r="BY174" s="1"/>
      <c r="BZ174" s="1">
        <f>Tabla2022[[#This Row],[DÍAS PRORROGA 1]]+Tabla2022[[#This Row],[DÍAS PRORROGA  2]]+Tabla2022[[#This Row],[DÍAS PRORROGA 3]]</f>
        <v>0</v>
      </c>
      <c r="CA174" s="12">
        <f>IF(Tabla2022[[#This Row],[ADICIÓN]]="NO",0,Tabla2022[[#This Row],[VALOR ADICIÓN 1]]+Tabla2022[[#This Row],[VALOR ADICIÓN 2]]+Tabla2022[[#This Row],[VALOR ADICIÓN 3]])</f>
        <v>0</v>
      </c>
      <c r="CB174" s="1"/>
      <c r="CC174" s="1"/>
      <c r="CD174" s="6">
        <f>IF(Tabla2022[[#This Row],[ADICIÓN]]="SI",Tabla2022[[#This Row],[PLAZO DE EJECUCIÓN DÍAS]]+Tabla2022[[#This Row],[DÍAS PRORROGA 1]]+Tabla2022[[#This Row],[DÍAS PRORROGA  2]]+Tabla2022[[#This Row],[DÍAS PRORROGA 3]],Tabla2022[[#This Row],[FECHA DE TERMINACIÓN INICIAL]])</f>
        <v>44933</v>
      </c>
      <c r="CE174" s="12">
        <f>IF(Tabla2022[[#This Row],[ADICIÓN]]="SI",Tabla2022[[#This Row],[VALOR INICIAL DEL CONTRATO]]+Tabla2022[[#This Row],[VALOR ADICIONES ]],Tabla2022[[#This Row],[VALOR INICIAL DEL CONTRATO]])</f>
        <v>42000000</v>
      </c>
      <c r="CF174" s="8"/>
      <c r="CG174" s="8"/>
      <c r="CH174" s="5"/>
      <c r="CI174" s="63" t="s">
        <v>1661</v>
      </c>
      <c r="CJ174" s="1">
        <v>57</v>
      </c>
      <c r="CK174" s="8" t="s">
        <v>118</v>
      </c>
      <c r="CL174" s="8" t="s">
        <v>119</v>
      </c>
      <c r="CM174" s="1">
        <v>1696</v>
      </c>
    </row>
    <row r="175" spans="1:91" ht="63.75" x14ac:dyDescent="0.45">
      <c r="A175" s="46">
        <v>2022</v>
      </c>
      <c r="B175" s="1">
        <v>172</v>
      </c>
      <c r="C175" s="1" t="s">
        <v>91</v>
      </c>
      <c r="D175" s="1" t="str">
        <f>IF(Tabla2022[[#This Row],[FECHA DE TERMINACIÓN FINAL]]=0,"PENDIENTE FECHA",IF(Tabla2022[[#This Row],[FECHA DE TERMINACIÓN FINAL]]&lt;15,"PRÓXIMO A VENCER",IF(Tabla2022[[#This Row],[FECHA DE TERMINACIÓN FINAL]]&gt;30,"VIGENTE",IF(Tabla2022[[#This Row],[FECHA DE TERMINACIÓN FINAL]]&lt;0,"VENCIDO"))))</f>
        <v>VIGENTE</v>
      </c>
      <c r="E175" s="1">
        <v>73229</v>
      </c>
      <c r="F175" s="1" t="s">
        <v>1662</v>
      </c>
      <c r="G175" s="1" t="s">
        <v>1663</v>
      </c>
      <c r="H175" s="5" t="s">
        <v>1664</v>
      </c>
      <c r="I175" s="1" t="s">
        <v>248</v>
      </c>
      <c r="J175" s="1">
        <v>687</v>
      </c>
      <c r="K175" s="6">
        <v>44742</v>
      </c>
      <c r="L175" s="1">
        <v>760</v>
      </c>
      <c r="M175" s="1" t="s">
        <v>1665</v>
      </c>
      <c r="N175" s="8" t="s">
        <v>96</v>
      </c>
      <c r="O175" s="1" t="s">
        <v>97</v>
      </c>
      <c r="P175" s="1" t="s">
        <v>98</v>
      </c>
      <c r="Q175" s="1">
        <v>1</v>
      </c>
      <c r="R175" s="10" t="s">
        <v>1666</v>
      </c>
      <c r="S175" s="10" t="s">
        <v>1666</v>
      </c>
      <c r="T175" s="1" t="s">
        <v>101</v>
      </c>
      <c r="U175" s="1" t="s">
        <v>1667</v>
      </c>
      <c r="V175" s="1" t="s">
        <v>103</v>
      </c>
      <c r="W175" s="8" t="s">
        <v>104</v>
      </c>
      <c r="X175" s="8" t="s">
        <v>105</v>
      </c>
      <c r="Y175" s="1" t="s">
        <v>106</v>
      </c>
      <c r="Z175" s="1" t="s">
        <v>107</v>
      </c>
      <c r="AA175" s="1" t="s">
        <v>101</v>
      </c>
      <c r="AB175" s="1" t="s">
        <v>108</v>
      </c>
      <c r="AC175" s="1">
        <v>7180594</v>
      </c>
      <c r="AD175" s="1">
        <v>1</v>
      </c>
      <c r="AE175" s="1" t="str">
        <f>IF(Tabla2022[[#This Row],[CONTRATISTA CONJUNTO]]="NO"," - ")</f>
        <v xml:space="preserve"> - </v>
      </c>
      <c r="AF175" s="1" t="str">
        <f>IF(Tabla2022[[#This Row],[CONTRATISTA CONJUNTO]]="NO"," - ")</f>
        <v xml:space="preserve"> - </v>
      </c>
      <c r="AG175" s="1" t="str">
        <f>IF(Tabla2022[[#This Row],[CONTRATISTA CONJUNTO]]="NO"," - ")</f>
        <v xml:space="preserve"> - </v>
      </c>
      <c r="AH175" s="6">
        <v>29286</v>
      </c>
      <c r="AI175" s="45" t="s">
        <v>1668</v>
      </c>
      <c r="AJ175" s="1">
        <v>3138142990</v>
      </c>
      <c r="AK175" s="1" t="s">
        <v>1669</v>
      </c>
      <c r="AL175" s="1" t="s">
        <v>111</v>
      </c>
      <c r="AM175" s="1">
        <v>1014225583</v>
      </c>
      <c r="AN175" s="1">
        <v>0</v>
      </c>
      <c r="AO175" s="1"/>
      <c r="AP175" s="1"/>
      <c r="AQ175" s="1" t="s">
        <v>113</v>
      </c>
      <c r="AR175" s="1" t="s">
        <v>114</v>
      </c>
      <c r="AS175" s="6">
        <v>44750</v>
      </c>
      <c r="AT175" s="1" t="s">
        <v>115</v>
      </c>
      <c r="AU175" s="6">
        <v>44743</v>
      </c>
      <c r="AV175" s="6">
        <v>44743</v>
      </c>
      <c r="AW175" s="12">
        <v>42000000</v>
      </c>
      <c r="AX175" s="13">
        <v>44750</v>
      </c>
      <c r="AY175" s="6">
        <v>44933</v>
      </c>
      <c r="AZ175" s="14">
        <v>44933.999305555553</v>
      </c>
      <c r="BA175" s="1">
        <f>Tabla2022[[#This Row],[FECHA DE TERMINACIÓN INICIAL]]-Tabla2022[[#This Row],[FECHA ACTA DE INICIO]]</f>
        <v>183</v>
      </c>
      <c r="BB175" s="1">
        <f t="shared" si="2"/>
        <v>6</v>
      </c>
      <c r="BC175" s="12">
        <f>IF(Tabla2022[[#This Row],[PLAZO DE EJECUCIÓN MESES ]]&gt;0,Tabla2022[[#This Row],[VALOR INICIAL DEL CONTRATO]]/Tabla2022[[#This Row],[PLAZO DE EJECUCIÓN MESES ]]," 0 ")</f>
        <v>7000000</v>
      </c>
      <c r="BD175" s="1" t="s">
        <v>101</v>
      </c>
      <c r="BE175" s="12">
        <f>IF(Tabla2022[[#This Row],[ANTICIPOS]]="NO",0," - ")</f>
        <v>0</v>
      </c>
      <c r="BF175" s="1" t="s">
        <v>101</v>
      </c>
      <c r="BG175" s="1"/>
      <c r="BH175" s="1"/>
      <c r="BI175" s="1"/>
      <c r="BJ175" s="1"/>
      <c r="BK175" s="1"/>
      <c r="BL175" s="1"/>
      <c r="BM175" s="1"/>
      <c r="BN175" s="1"/>
      <c r="BO175" s="1"/>
      <c r="BP175" s="1"/>
      <c r="BQ175" s="1"/>
      <c r="BR175" s="1"/>
      <c r="BS175" s="1"/>
      <c r="BT175" s="1"/>
      <c r="BU175" s="1"/>
      <c r="BV175" s="1"/>
      <c r="BW175" s="1"/>
      <c r="BX175" s="1"/>
      <c r="BY175" s="1"/>
      <c r="BZ175" s="1">
        <f>Tabla2022[[#This Row],[DÍAS PRORROGA 1]]+Tabla2022[[#This Row],[DÍAS PRORROGA  2]]+Tabla2022[[#This Row],[DÍAS PRORROGA 3]]</f>
        <v>0</v>
      </c>
      <c r="CA175" s="12">
        <f>IF(Tabla2022[[#This Row],[ADICIÓN]]="NO",0,Tabla2022[[#This Row],[VALOR ADICIÓN 1]]+Tabla2022[[#This Row],[VALOR ADICIÓN 2]]+Tabla2022[[#This Row],[VALOR ADICIÓN 3]])</f>
        <v>0</v>
      </c>
      <c r="CB175" s="1"/>
      <c r="CC175" s="1"/>
      <c r="CD175" s="6">
        <f>IF(Tabla2022[[#This Row],[ADICIÓN]]="SI",Tabla2022[[#This Row],[PLAZO DE EJECUCIÓN DÍAS]]+Tabla2022[[#This Row],[DÍAS PRORROGA 1]]+Tabla2022[[#This Row],[DÍAS PRORROGA  2]]+Tabla2022[[#This Row],[DÍAS PRORROGA 3]],Tabla2022[[#This Row],[FECHA DE TERMINACIÓN INICIAL]])</f>
        <v>44933</v>
      </c>
      <c r="CE175" s="12">
        <f>IF(Tabla2022[[#This Row],[ADICIÓN]]="SI",Tabla2022[[#This Row],[VALOR INICIAL DEL CONTRATO]]+Tabla2022[[#This Row],[VALOR ADICIONES ]],Tabla2022[[#This Row],[VALOR INICIAL DEL CONTRATO]])</f>
        <v>42000000</v>
      </c>
      <c r="CF175" s="8"/>
      <c r="CG175" s="8"/>
      <c r="CH175" s="5"/>
      <c r="CI175" s="63" t="s">
        <v>1670</v>
      </c>
      <c r="CJ175" s="1">
        <v>57</v>
      </c>
      <c r="CK175" s="8" t="s">
        <v>118</v>
      </c>
      <c r="CL175" s="8" t="s">
        <v>119</v>
      </c>
      <c r="CM175" s="1">
        <v>1696</v>
      </c>
    </row>
    <row r="176" spans="1:91" ht="51" x14ac:dyDescent="0.45">
      <c r="A176" s="46">
        <v>2022</v>
      </c>
      <c r="B176" s="1">
        <v>173</v>
      </c>
      <c r="C176" s="1" t="s">
        <v>91</v>
      </c>
      <c r="D176" s="1" t="str">
        <f>IF(Tabla2022[[#This Row],[FECHA DE TERMINACIÓN FINAL]]=0,"PENDIENTE FECHA",IF(Tabla2022[[#This Row],[FECHA DE TERMINACIÓN FINAL]]&lt;15,"PRÓXIMO A VENCER",IF(Tabla2022[[#This Row],[FECHA DE TERMINACIÓN FINAL]]&gt;30,"VIGENTE",IF(Tabla2022[[#This Row],[FECHA DE TERMINACIÓN FINAL]]&lt;0,"VENCIDO"))))</f>
        <v>VIGENTE</v>
      </c>
      <c r="E176" s="1">
        <v>73232</v>
      </c>
      <c r="F176" s="1" t="s">
        <v>1671</v>
      </c>
      <c r="G176" s="1" t="s">
        <v>1672</v>
      </c>
      <c r="H176" s="5" t="s">
        <v>1673</v>
      </c>
      <c r="I176" s="1" t="s">
        <v>248</v>
      </c>
      <c r="J176" s="1">
        <v>683</v>
      </c>
      <c r="K176" s="6">
        <v>44742</v>
      </c>
      <c r="L176" s="1">
        <v>765</v>
      </c>
      <c r="M176" s="6">
        <v>44756</v>
      </c>
      <c r="N176" s="8" t="s">
        <v>467</v>
      </c>
      <c r="O176" s="1" t="s">
        <v>97</v>
      </c>
      <c r="P176" s="1" t="s">
        <v>98</v>
      </c>
      <c r="Q176" s="1">
        <v>1</v>
      </c>
      <c r="R176" s="10" t="s">
        <v>1674</v>
      </c>
      <c r="S176" s="10" t="s">
        <v>1674</v>
      </c>
      <c r="T176" s="1" t="s">
        <v>101</v>
      </c>
      <c r="U176" s="1" t="s">
        <v>1675</v>
      </c>
      <c r="V176" s="1" t="s">
        <v>103</v>
      </c>
      <c r="W176" s="8" t="s">
        <v>104</v>
      </c>
      <c r="X176" s="8" t="s">
        <v>105</v>
      </c>
      <c r="Y176" s="1" t="s">
        <v>106</v>
      </c>
      <c r="Z176" s="1" t="s">
        <v>471</v>
      </c>
      <c r="AA176" s="1" t="s">
        <v>101</v>
      </c>
      <c r="AB176" s="1" t="s">
        <v>108</v>
      </c>
      <c r="AC176" s="1">
        <v>80172113</v>
      </c>
      <c r="AD176" s="1">
        <v>2</v>
      </c>
      <c r="AE176" s="1" t="str">
        <f>IF(Tabla2022[[#This Row],[CONTRATISTA CONJUNTO]]="NO"," - ")</f>
        <v xml:space="preserve"> - </v>
      </c>
      <c r="AF176" s="1" t="str">
        <f>IF(Tabla2022[[#This Row],[CONTRATISTA CONJUNTO]]="NO"," - ")</f>
        <v xml:space="preserve"> - </v>
      </c>
      <c r="AG176" s="1" t="str">
        <f>IF(Tabla2022[[#This Row],[CONTRATISTA CONJUNTO]]="NO"," - ")</f>
        <v xml:space="preserve"> - </v>
      </c>
      <c r="AH176" s="6">
        <v>30113</v>
      </c>
      <c r="AI176" s="8" t="s">
        <v>1676</v>
      </c>
      <c r="AJ176" s="1">
        <v>3112756605</v>
      </c>
      <c r="AK176" s="1" t="s">
        <v>1677</v>
      </c>
      <c r="AL176" s="1" t="s">
        <v>111</v>
      </c>
      <c r="AM176" s="1">
        <v>1014225583</v>
      </c>
      <c r="AN176" s="1">
        <v>0</v>
      </c>
      <c r="AO176" s="1"/>
      <c r="AP176" s="1"/>
      <c r="AQ176" s="1" t="s">
        <v>113</v>
      </c>
      <c r="AR176" s="1" t="s">
        <v>114</v>
      </c>
      <c r="AS176" s="6">
        <v>44755</v>
      </c>
      <c r="AT176" s="1" t="s">
        <v>344</v>
      </c>
      <c r="AU176" s="6">
        <v>44755</v>
      </c>
      <c r="AV176" s="6">
        <v>44755</v>
      </c>
      <c r="AW176" s="12">
        <v>24000000</v>
      </c>
      <c r="AX176" s="13">
        <v>44756</v>
      </c>
      <c r="AY176" s="6">
        <v>44939</v>
      </c>
      <c r="AZ176" s="14">
        <v>44939.999305555553</v>
      </c>
      <c r="BA176" s="1">
        <f>Tabla2022[[#This Row],[FECHA DE TERMINACIÓN INICIAL]]-Tabla2022[[#This Row],[FECHA ACTA DE INICIO]]</f>
        <v>183</v>
      </c>
      <c r="BB176" s="1">
        <f t="shared" si="2"/>
        <v>6</v>
      </c>
      <c r="BC176" s="12">
        <f>IF(Tabla2022[[#This Row],[PLAZO DE EJECUCIÓN MESES ]]&gt;0,Tabla2022[[#This Row],[VALOR INICIAL DEL CONTRATO]]/Tabla2022[[#This Row],[PLAZO DE EJECUCIÓN MESES ]]," 0 ")</f>
        <v>4000000</v>
      </c>
      <c r="BD176" s="1" t="s">
        <v>101</v>
      </c>
      <c r="BE176" s="12">
        <f>IF(Tabla2022[[#This Row],[ANTICIPOS]]="NO",0," - ")</f>
        <v>0</v>
      </c>
      <c r="BF176" s="1" t="s">
        <v>101</v>
      </c>
      <c r="BG176" s="1"/>
      <c r="BH176" s="1"/>
      <c r="BI176" s="1"/>
      <c r="BJ176" s="1"/>
      <c r="BK176" s="1"/>
      <c r="BL176" s="1"/>
      <c r="BM176" s="1"/>
      <c r="BN176" s="1"/>
      <c r="BO176" s="1"/>
      <c r="BP176" s="1"/>
      <c r="BQ176" s="1"/>
      <c r="BR176" s="1"/>
      <c r="BS176" s="1"/>
      <c r="BT176" s="1"/>
      <c r="BU176" s="1"/>
      <c r="BV176" s="1"/>
      <c r="BW176" s="1"/>
      <c r="BX176" s="1"/>
      <c r="BY176" s="1"/>
      <c r="BZ176" s="1">
        <f>Tabla2022[[#This Row],[DÍAS PRORROGA 1]]+Tabla2022[[#This Row],[DÍAS PRORROGA  2]]+Tabla2022[[#This Row],[DÍAS PRORROGA 3]]</f>
        <v>0</v>
      </c>
      <c r="CA176" s="12">
        <f>IF(Tabla2022[[#This Row],[ADICIÓN]]="NO",0,Tabla2022[[#This Row],[VALOR ADICIÓN 1]]+Tabla2022[[#This Row],[VALOR ADICIÓN 2]]+Tabla2022[[#This Row],[VALOR ADICIÓN 3]])</f>
        <v>0</v>
      </c>
      <c r="CB176" s="1"/>
      <c r="CC176" s="1"/>
      <c r="CD176" s="6">
        <f>IF(Tabla2022[[#This Row],[ADICIÓN]]="SI",Tabla2022[[#This Row],[PLAZO DE EJECUCIÓN DÍAS]]+Tabla2022[[#This Row],[DÍAS PRORROGA 1]]+Tabla2022[[#This Row],[DÍAS PRORROGA  2]]+Tabla2022[[#This Row],[DÍAS PRORROGA 3]],Tabla2022[[#This Row],[FECHA DE TERMINACIÓN INICIAL]])</f>
        <v>44939</v>
      </c>
      <c r="CE176" s="12">
        <f>IF(Tabla2022[[#This Row],[ADICIÓN]]="SI",Tabla2022[[#This Row],[VALOR INICIAL DEL CONTRATO]]+Tabla2022[[#This Row],[VALOR ADICIONES ]],Tabla2022[[#This Row],[VALOR INICIAL DEL CONTRATO]])</f>
        <v>24000000</v>
      </c>
      <c r="CF176" s="8"/>
      <c r="CG176" s="8"/>
      <c r="CH176" s="5"/>
      <c r="CI176" s="5" t="s">
        <v>1678</v>
      </c>
      <c r="CJ176" s="1">
        <v>19</v>
      </c>
      <c r="CK176" s="21" t="s">
        <v>476</v>
      </c>
      <c r="CL176" s="22" t="s">
        <v>477</v>
      </c>
      <c r="CM176" s="1">
        <v>1589</v>
      </c>
    </row>
    <row r="177" spans="1:91" ht="63.75" x14ac:dyDescent="0.45">
      <c r="A177" s="46">
        <v>2022</v>
      </c>
      <c r="B177" s="1">
        <v>174</v>
      </c>
      <c r="C177" s="1" t="s">
        <v>91</v>
      </c>
      <c r="D177" s="1" t="str">
        <f>IF(Tabla2022[[#This Row],[FECHA DE TERMINACIÓN FINAL]]=0,"PENDIENTE FECHA",IF(Tabla2022[[#This Row],[FECHA DE TERMINACIÓN FINAL]]&lt;15,"PRÓXIMO A VENCER",IF(Tabla2022[[#This Row],[FECHA DE TERMINACIÓN FINAL]]&gt;30,"VIGENTE",IF(Tabla2022[[#This Row],[FECHA DE TERMINACIÓN FINAL]]&lt;0,"VENCIDO"))))</f>
        <v>VIGENTE</v>
      </c>
      <c r="E177" s="1">
        <v>73228</v>
      </c>
      <c r="F177" s="1" t="s">
        <v>1679</v>
      </c>
      <c r="G177" s="1" t="s">
        <v>1680</v>
      </c>
      <c r="H177" s="5" t="s">
        <v>1681</v>
      </c>
      <c r="I177" s="1" t="s">
        <v>176</v>
      </c>
      <c r="J177" s="1">
        <v>686</v>
      </c>
      <c r="K177" s="6">
        <v>44742</v>
      </c>
      <c r="L177" s="1">
        <v>767</v>
      </c>
      <c r="M177" s="6">
        <v>44760</v>
      </c>
      <c r="N177" s="8" t="s">
        <v>96</v>
      </c>
      <c r="O177" s="1" t="s">
        <v>97</v>
      </c>
      <c r="P177" s="1" t="s">
        <v>98</v>
      </c>
      <c r="Q177" s="1">
        <v>1</v>
      </c>
      <c r="R177" s="8" t="s">
        <v>1641</v>
      </c>
      <c r="S177" s="10" t="s">
        <v>1682</v>
      </c>
      <c r="T177" s="1" t="s">
        <v>101</v>
      </c>
      <c r="U177" s="1" t="s">
        <v>1683</v>
      </c>
      <c r="V177" s="1" t="s">
        <v>103</v>
      </c>
      <c r="W177" s="8" t="s">
        <v>104</v>
      </c>
      <c r="X177" s="8" t="s">
        <v>105</v>
      </c>
      <c r="Y177" s="1" t="s">
        <v>106</v>
      </c>
      <c r="Z177" s="1" t="s">
        <v>180</v>
      </c>
      <c r="AA177" s="1" t="s">
        <v>101</v>
      </c>
      <c r="AB177" s="1" t="s">
        <v>108</v>
      </c>
      <c r="AC177" s="1">
        <v>79941233</v>
      </c>
      <c r="AD177" s="1">
        <v>4</v>
      </c>
      <c r="AE177" s="1" t="str">
        <f>IF(Tabla2022[[#This Row],[CONTRATISTA CONJUNTO]]="NO"," - ")</f>
        <v xml:space="preserve"> - </v>
      </c>
      <c r="AF177" s="1" t="str">
        <f>IF(Tabla2022[[#This Row],[CONTRATISTA CONJUNTO]]="NO"," - ")</f>
        <v xml:space="preserve"> - </v>
      </c>
      <c r="AG177" s="1" t="str">
        <f>IF(Tabla2022[[#This Row],[CONTRATISTA CONJUNTO]]="NO"," - ")</f>
        <v xml:space="preserve"> - </v>
      </c>
      <c r="AH177" s="6">
        <v>25569</v>
      </c>
      <c r="AI177" s="8" t="s">
        <v>1684</v>
      </c>
      <c r="AJ177" s="1">
        <v>3143258796</v>
      </c>
      <c r="AK177" s="1" t="s">
        <v>1685</v>
      </c>
      <c r="AL177" s="1" t="s">
        <v>111</v>
      </c>
      <c r="AM177" s="1">
        <v>1014225583</v>
      </c>
      <c r="AN177" s="1">
        <v>0</v>
      </c>
      <c r="AO177" s="1"/>
      <c r="AP177" s="1"/>
      <c r="AQ177" s="1" t="s">
        <v>113</v>
      </c>
      <c r="AR177" s="1" t="s">
        <v>114</v>
      </c>
      <c r="AS177" s="6">
        <v>44760</v>
      </c>
      <c r="AT177" s="1" t="s">
        <v>344</v>
      </c>
      <c r="AU177" s="6">
        <v>44757</v>
      </c>
      <c r="AV177" s="6">
        <v>44757</v>
      </c>
      <c r="AW177" s="12">
        <v>42000000</v>
      </c>
      <c r="AX177" s="13">
        <v>44761</v>
      </c>
      <c r="AY177" s="6">
        <v>44944</v>
      </c>
      <c r="AZ177" s="14">
        <v>44944.999305555553</v>
      </c>
      <c r="BA177" s="1">
        <f>Tabla2022[[#This Row],[FECHA DE TERMINACIÓN INICIAL]]-Tabla2022[[#This Row],[FECHA ACTA DE INICIO]]</f>
        <v>183</v>
      </c>
      <c r="BB177" s="1">
        <f t="shared" si="2"/>
        <v>6</v>
      </c>
      <c r="BC177" s="12">
        <f>IF(Tabla2022[[#This Row],[PLAZO DE EJECUCIÓN MESES ]]&gt;0,Tabla2022[[#This Row],[VALOR INICIAL DEL CONTRATO]]/Tabla2022[[#This Row],[PLAZO DE EJECUCIÓN MESES ]]," 0 ")</f>
        <v>7000000</v>
      </c>
      <c r="BD177" s="1" t="s">
        <v>101</v>
      </c>
      <c r="BE177" s="12">
        <f>IF(Tabla2022[[#This Row],[ANTICIPOS]]="NO",0," - ")</f>
        <v>0</v>
      </c>
      <c r="BF177" s="1" t="s">
        <v>101</v>
      </c>
      <c r="BG177" s="1"/>
      <c r="BH177" s="1"/>
      <c r="BI177" s="1"/>
      <c r="BJ177" s="1"/>
      <c r="BK177" s="1"/>
      <c r="BL177" s="1"/>
      <c r="BM177" s="1"/>
      <c r="BN177" s="1"/>
      <c r="BO177" s="1"/>
      <c r="BP177" s="1"/>
      <c r="BQ177" s="1"/>
      <c r="BR177" s="1"/>
      <c r="BS177" s="1"/>
      <c r="BT177" s="1"/>
      <c r="BU177" s="1"/>
      <c r="BV177" s="1"/>
      <c r="BW177" s="1"/>
      <c r="BX177" s="1"/>
      <c r="BY177" s="1"/>
      <c r="BZ177" s="1">
        <f>Tabla2022[[#This Row],[DÍAS PRORROGA 1]]+Tabla2022[[#This Row],[DÍAS PRORROGA  2]]+Tabla2022[[#This Row],[DÍAS PRORROGA 3]]</f>
        <v>0</v>
      </c>
      <c r="CA177" s="12">
        <f>IF(Tabla2022[[#This Row],[ADICIÓN]]="NO",0,Tabla2022[[#This Row],[VALOR ADICIÓN 1]]+Tabla2022[[#This Row],[VALOR ADICIÓN 2]]+Tabla2022[[#This Row],[VALOR ADICIÓN 3]])</f>
        <v>0</v>
      </c>
      <c r="CB177" s="1"/>
      <c r="CC177" s="1"/>
      <c r="CD177" s="6">
        <f>IF(Tabla2022[[#This Row],[ADICIÓN]]="SI",Tabla2022[[#This Row],[PLAZO DE EJECUCIÓN DÍAS]]+Tabla2022[[#This Row],[DÍAS PRORROGA 1]]+Tabla2022[[#This Row],[DÍAS PRORROGA  2]]+Tabla2022[[#This Row],[DÍAS PRORROGA 3]],Tabla2022[[#This Row],[FECHA DE TERMINACIÓN INICIAL]])</f>
        <v>44944</v>
      </c>
      <c r="CE177" s="12">
        <f>IF(Tabla2022[[#This Row],[ADICIÓN]]="SI",Tabla2022[[#This Row],[VALOR INICIAL DEL CONTRATO]]+Tabla2022[[#This Row],[VALOR ADICIONES ]],Tabla2022[[#This Row],[VALOR INICIAL DEL CONTRATO]])</f>
        <v>42000000</v>
      </c>
      <c r="CF177" s="8"/>
      <c r="CG177" s="8"/>
      <c r="CH177" s="5"/>
      <c r="CI177" s="63" t="s">
        <v>1686</v>
      </c>
      <c r="CJ177" s="1">
        <v>57</v>
      </c>
      <c r="CK177" s="8" t="s">
        <v>118</v>
      </c>
      <c r="CL177" s="8" t="s">
        <v>119</v>
      </c>
      <c r="CM177" s="1">
        <v>1696</v>
      </c>
    </row>
    <row r="178" spans="1:91" ht="38.25" x14ac:dyDescent="0.45">
      <c r="A178" s="46">
        <v>2022</v>
      </c>
      <c r="B178" s="46">
        <v>175</v>
      </c>
      <c r="C178" s="1" t="s">
        <v>91</v>
      </c>
      <c r="D178" s="46" t="str">
        <f>IF(Tabla2022[[#This Row],[FECHA DE TERMINACIÓN FINAL]]=0,"PENDIENTE FECHA",IF(Tabla2022[[#This Row],[FECHA DE TERMINACIÓN FINAL]]&lt;15,"PRÓXIMO A VENCER",IF(Tabla2022[[#This Row],[FECHA DE TERMINACIÓN FINAL]]&gt;30,"VIGENTE",IF(Tabla2022[[#This Row],[FECHA DE TERMINACIÓN FINAL]]&lt;0,"VENCIDO"))))</f>
        <v>VIGENTE</v>
      </c>
      <c r="E178" s="46">
        <v>72908</v>
      </c>
      <c r="F178" s="46" t="s">
        <v>1687</v>
      </c>
      <c r="G178" s="46" t="s">
        <v>1688</v>
      </c>
      <c r="H178" s="54" t="s">
        <v>1689</v>
      </c>
      <c r="I178" s="46" t="s">
        <v>1690</v>
      </c>
      <c r="J178" s="46">
        <v>671</v>
      </c>
      <c r="K178" s="51">
        <v>44720</v>
      </c>
      <c r="L178" s="46">
        <v>769</v>
      </c>
      <c r="M178" s="51">
        <v>44761</v>
      </c>
      <c r="N178" s="48" t="s">
        <v>1691</v>
      </c>
      <c r="O178" s="46" t="s">
        <v>1621</v>
      </c>
      <c r="P178" s="46" t="s">
        <v>1610</v>
      </c>
      <c r="Q178" s="46">
        <v>1</v>
      </c>
      <c r="R178" s="60" t="s">
        <v>1692</v>
      </c>
      <c r="S178" s="57" t="s">
        <v>1692</v>
      </c>
      <c r="T178" s="46" t="s">
        <v>101</v>
      </c>
      <c r="U178" s="46" t="s">
        <v>1693</v>
      </c>
      <c r="V178" s="46"/>
      <c r="W178" s="48" t="s">
        <v>1266</v>
      </c>
      <c r="X178" s="48" t="s">
        <v>1694</v>
      </c>
      <c r="Y178" s="46" t="s">
        <v>103</v>
      </c>
      <c r="Z178" s="46" t="s">
        <v>103</v>
      </c>
      <c r="AA178" s="46" t="s">
        <v>103</v>
      </c>
      <c r="AB178" s="46" t="s">
        <v>1268</v>
      </c>
      <c r="AC178" s="46">
        <v>800067868</v>
      </c>
      <c r="AD178" s="46">
        <v>6</v>
      </c>
      <c r="AE178" s="46" t="str">
        <f>IF(Tabla2022[[#This Row],[CONTRATISTA CONJUNTO]]="NO"," - ")</f>
        <v xml:space="preserve"> - </v>
      </c>
      <c r="AF178" s="46" t="str">
        <f>IF(Tabla2022[[#This Row],[CONTRATISTA CONJUNTO]]="NO"," - ")</f>
        <v xml:space="preserve"> - </v>
      </c>
      <c r="AG178" s="46" t="str">
        <f>IF(Tabla2022[[#This Row],[CONTRATISTA CONJUNTO]]="NO"," - ")</f>
        <v xml:space="preserve"> - </v>
      </c>
      <c r="AH178" s="46" t="s">
        <v>103</v>
      </c>
      <c r="AI178" s="48" t="s">
        <v>1695</v>
      </c>
      <c r="AJ178" s="46">
        <v>2365152</v>
      </c>
      <c r="AK178" s="46" t="s">
        <v>1696</v>
      </c>
      <c r="AL178" s="46" t="s">
        <v>161</v>
      </c>
      <c r="AM178" s="46">
        <v>79625519</v>
      </c>
      <c r="AN178" s="46">
        <v>0</v>
      </c>
      <c r="AO178" s="46"/>
      <c r="AP178" s="46"/>
      <c r="AQ178" s="46" t="s">
        <v>1271</v>
      </c>
      <c r="AR178" s="46" t="s">
        <v>103</v>
      </c>
      <c r="AS178" s="51" t="s">
        <v>103</v>
      </c>
      <c r="AT178" s="46" t="s">
        <v>103</v>
      </c>
      <c r="AU178" s="51">
        <v>44718</v>
      </c>
      <c r="AV178" s="51">
        <v>44757</v>
      </c>
      <c r="AW178" s="52">
        <v>231200596</v>
      </c>
      <c r="AX178" s="51">
        <v>44762</v>
      </c>
      <c r="AY178" s="51">
        <v>44929</v>
      </c>
      <c r="AZ178" s="53">
        <v>44929.999305555553</v>
      </c>
      <c r="BA178" s="46">
        <f>Tabla2022[[#This Row],[FECHA DE TERMINACIÓN INICIAL]]-Tabla2022[[#This Row],[FECHA ACTA DE INICIO]]</f>
        <v>167</v>
      </c>
      <c r="BB178" s="46">
        <f t="shared" si="2"/>
        <v>6</v>
      </c>
      <c r="BC178" s="52">
        <f>IF(Tabla2022[[#This Row],[PLAZO DE EJECUCIÓN MESES ]]&gt;0,Tabla2022[[#This Row],[VALOR INICIAL DEL CONTRATO]]/Tabla2022[[#This Row],[PLAZO DE EJECUCIÓN MESES ]]," 0 ")</f>
        <v>38533432.666666664</v>
      </c>
      <c r="BD178" s="46" t="s">
        <v>101</v>
      </c>
      <c r="BE178" s="52">
        <f>IF(Tabla2022[[#This Row],[ANTICIPOS]]="NO",0," - ")</f>
        <v>0</v>
      </c>
      <c r="BF178" s="46" t="s">
        <v>101</v>
      </c>
      <c r="BG178" s="46"/>
      <c r="BH178" s="46"/>
      <c r="BI178" s="46"/>
      <c r="BJ178" s="46"/>
      <c r="BK178" s="46"/>
      <c r="BL178" s="46"/>
      <c r="BM178" s="46"/>
      <c r="BN178" s="46"/>
      <c r="BO178" s="46"/>
      <c r="BP178" s="46"/>
      <c r="BQ178" s="46"/>
      <c r="BR178" s="46"/>
      <c r="BS178" s="46"/>
      <c r="BT178" s="46"/>
      <c r="BU178" s="46"/>
      <c r="BV178" s="46"/>
      <c r="BW178" s="46"/>
      <c r="BX178" s="46"/>
      <c r="BY178" s="46"/>
      <c r="BZ178" s="46">
        <f>Tabla2022[[#This Row],[DÍAS PRORROGA 1]]+Tabla2022[[#This Row],[DÍAS PRORROGA  2]]+Tabla2022[[#This Row],[DÍAS PRORROGA 3]]</f>
        <v>0</v>
      </c>
      <c r="CA178" s="52">
        <f>IF(Tabla2022[[#This Row],[ADICIÓN]]="NO",0,Tabla2022[[#This Row],[VALOR ADICIÓN 1]]+Tabla2022[[#This Row],[VALOR ADICIÓN 2]]+Tabla2022[[#This Row],[VALOR ADICIÓN 3]])</f>
        <v>0</v>
      </c>
      <c r="CB178" s="46"/>
      <c r="CC178" s="46"/>
      <c r="CD178" s="51">
        <f>IF(Tabla2022[[#This Row],[ADICIÓN]]="SI",Tabla2022[[#This Row],[PLAZO DE EJECUCIÓN DÍAS]]+Tabla2022[[#This Row],[DÍAS PRORROGA 1]]+Tabla2022[[#This Row],[DÍAS PRORROGA  2]]+Tabla2022[[#This Row],[DÍAS PRORROGA 3]],Tabla2022[[#This Row],[FECHA DE TERMINACIÓN INICIAL]])</f>
        <v>44929</v>
      </c>
      <c r="CE178" s="52">
        <f>IF(Tabla2022[[#This Row],[ADICIÓN]]="SI",Tabla2022[[#This Row],[VALOR INICIAL DEL CONTRATO]]+Tabla2022[[#This Row],[VALOR ADICIONES ]],Tabla2022[[#This Row],[VALOR INICIAL DEL CONTRATO]])</f>
        <v>231200596</v>
      </c>
      <c r="CF178" s="48"/>
      <c r="CG178" s="48"/>
      <c r="CH178" s="54"/>
      <c r="CI178" s="46" t="s">
        <v>103</v>
      </c>
      <c r="CJ178" s="46" t="s">
        <v>103</v>
      </c>
      <c r="CK178" s="46" t="s">
        <v>103</v>
      </c>
      <c r="CL178" s="46" t="s">
        <v>103</v>
      </c>
      <c r="CM178" s="46" t="s">
        <v>103</v>
      </c>
    </row>
    <row r="179" spans="1:91" ht="63.75" x14ac:dyDescent="0.45">
      <c r="A179" s="46">
        <v>2022</v>
      </c>
      <c r="B179" s="46">
        <v>176</v>
      </c>
      <c r="C179" s="46" t="s">
        <v>1697</v>
      </c>
      <c r="D179" s="46" t="str">
        <f>IF(Tabla2022[[#This Row],[FECHA DE TERMINACIÓN FINAL]]=0,"PENDIENTE FECHA",IF(Tabla2022[[#This Row],[FECHA DE TERMINACIÓN FINAL]]&lt;15,"PRÓXIMO A VENCER",IF(Tabla2022[[#This Row],[FECHA DE TERMINACIÓN FINAL]]&gt;30,"VIGENTE",IF(Tabla2022[[#This Row],[FECHA DE TERMINACIÓN FINAL]]&lt;0,"VENCIDO"))))</f>
        <v>PENDIENTE FECHA</v>
      </c>
      <c r="E179" s="46">
        <v>73761</v>
      </c>
      <c r="F179" s="46" t="s">
        <v>1698</v>
      </c>
      <c r="G179" s="46" t="s">
        <v>1699</v>
      </c>
      <c r="H179" s="54" t="s">
        <v>1700</v>
      </c>
      <c r="I179" s="46" t="s">
        <v>1701</v>
      </c>
      <c r="J179" s="46">
        <v>694</v>
      </c>
      <c r="K179" s="51">
        <v>44754</v>
      </c>
      <c r="L179" s="46">
        <v>804</v>
      </c>
      <c r="M179" s="51">
        <v>44778</v>
      </c>
      <c r="N179" s="48" t="s">
        <v>1702</v>
      </c>
      <c r="O179" s="46" t="s">
        <v>1609</v>
      </c>
      <c r="P179" s="46" t="s">
        <v>1632</v>
      </c>
      <c r="Q179" s="46">
        <v>1</v>
      </c>
      <c r="R179" s="60" t="s">
        <v>1703</v>
      </c>
      <c r="S179" s="57" t="s">
        <v>1703</v>
      </c>
      <c r="T179" s="46" t="s">
        <v>101</v>
      </c>
      <c r="U179" s="46" t="s">
        <v>1704</v>
      </c>
      <c r="V179" s="46" t="s">
        <v>1705</v>
      </c>
      <c r="W179" s="48" t="s">
        <v>1266</v>
      </c>
      <c r="X179" s="48"/>
      <c r="Y179" s="46" t="s">
        <v>103</v>
      </c>
      <c r="Z179" s="46" t="s">
        <v>103</v>
      </c>
      <c r="AA179" s="46" t="s">
        <v>103</v>
      </c>
      <c r="AB179" s="46" t="s">
        <v>1268</v>
      </c>
      <c r="AC179" s="50">
        <v>860524654</v>
      </c>
      <c r="AD179" s="46">
        <v>6</v>
      </c>
      <c r="AE179" s="46" t="str">
        <f>IF(Tabla2022[[#This Row],[CONTRATISTA CONJUNTO]]="NO"," - ")</f>
        <v xml:space="preserve"> - </v>
      </c>
      <c r="AF179" s="46" t="str">
        <f>IF(Tabla2022[[#This Row],[CONTRATISTA CONJUNTO]]="NO"," - ")</f>
        <v xml:space="preserve"> - </v>
      </c>
      <c r="AG179" s="46" t="str">
        <f>IF(Tabla2022[[#This Row],[CONTRATISTA CONJUNTO]]="NO"," - ")</f>
        <v xml:space="preserve"> - </v>
      </c>
      <c r="AH179" s="46" t="s">
        <v>103</v>
      </c>
      <c r="AI179" s="54"/>
      <c r="AJ179" s="46"/>
      <c r="AK179" s="46"/>
      <c r="AL179" s="46"/>
      <c r="AM179" s="46"/>
      <c r="AN179" s="46"/>
      <c r="AO179" s="46"/>
      <c r="AP179" s="46"/>
      <c r="AQ179" s="46" t="s">
        <v>1271</v>
      </c>
      <c r="AR179" s="46" t="s">
        <v>103</v>
      </c>
      <c r="AS179" s="51" t="s">
        <v>103</v>
      </c>
      <c r="AT179" s="46" t="s">
        <v>103</v>
      </c>
      <c r="AU179" s="51"/>
      <c r="AV179" s="51"/>
      <c r="AW179" s="52"/>
      <c r="AX179" s="46"/>
      <c r="AY179" s="46"/>
      <c r="AZ179" s="46"/>
      <c r="BA179" s="46">
        <f>Tabla2022[[#This Row],[FECHA DE TERMINACIÓN INICIAL]]-Tabla2022[[#This Row],[FECHA ACTA DE INICIO]]</f>
        <v>0</v>
      </c>
      <c r="BB179" s="46">
        <f t="shared" si="2"/>
        <v>0</v>
      </c>
      <c r="BC179" s="52" t="str">
        <f>IF(Tabla2022[[#This Row],[PLAZO DE EJECUCIÓN MESES ]]&gt;0,Tabla2022[[#This Row],[VALOR INICIAL DEL CONTRATO]]/Tabla2022[[#This Row],[PLAZO DE EJECUCIÓN MESES ]]," 0 ")</f>
        <v xml:space="preserve"> 0 </v>
      </c>
      <c r="BD179" s="46" t="s">
        <v>101</v>
      </c>
      <c r="BE179" s="52">
        <f>IF(Tabla2022[[#This Row],[ANTICIPOS]]="NO",0," - ")</f>
        <v>0</v>
      </c>
      <c r="BF179" s="46" t="s">
        <v>101</v>
      </c>
      <c r="BG179" s="46"/>
      <c r="BH179" s="46"/>
      <c r="BI179" s="46"/>
      <c r="BJ179" s="46"/>
      <c r="BK179" s="46"/>
      <c r="BL179" s="46"/>
      <c r="BM179" s="46"/>
      <c r="BN179" s="46"/>
      <c r="BO179" s="46"/>
      <c r="BP179" s="46"/>
      <c r="BQ179" s="46"/>
      <c r="BR179" s="46"/>
      <c r="BS179" s="46"/>
      <c r="BT179" s="46"/>
      <c r="BU179" s="46"/>
      <c r="BV179" s="46"/>
      <c r="BW179" s="46"/>
      <c r="BX179" s="46"/>
      <c r="BY179" s="46"/>
      <c r="BZ179" s="46">
        <f>Tabla2022[[#This Row],[DÍAS PRORROGA 1]]+Tabla2022[[#This Row],[DÍAS PRORROGA  2]]+Tabla2022[[#This Row],[DÍAS PRORROGA 3]]</f>
        <v>0</v>
      </c>
      <c r="CA179" s="52">
        <f>IF(Tabla2022[[#This Row],[ADICIÓN]]="NO",0,Tabla2022[[#This Row],[VALOR ADICIÓN 1]]+Tabla2022[[#This Row],[VALOR ADICIÓN 2]]+Tabla2022[[#This Row],[VALOR ADICIÓN 3]])</f>
        <v>0</v>
      </c>
      <c r="CB179" s="46"/>
      <c r="CC179" s="46"/>
      <c r="CD179" s="51">
        <f>IF(Tabla2022[[#This Row],[ADICIÓN]]="SI",Tabla2022[[#This Row],[PLAZO DE EJECUCIÓN DÍAS]]+Tabla2022[[#This Row],[DÍAS PRORROGA 1]]+Tabla2022[[#This Row],[DÍAS PRORROGA  2]]+Tabla2022[[#This Row],[DÍAS PRORROGA 3]],Tabla2022[[#This Row],[FECHA DE TERMINACIÓN INICIAL]])</f>
        <v>0</v>
      </c>
      <c r="CE179" s="52">
        <f>IF(Tabla2022[[#This Row],[ADICIÓN]]="SI",Tabla2022[[#This Row],[VALOR INICIAL DEL CONTRATO]]+Tabla2022[[#This Row],[VALOR ADICIONES ]],Tabla2022[[#This Row],[VALOR INICIAL DEL CONTRATO]])</f>
        <v>0</v>
      </c>
      <c r="CF179" s="48"/>
      <c r="CG179" s="48"/>
      <c r="CH179" s="54"/>
      <c r="CI179" s="46" t="s">
        <v>103</v>
      </c>
      <c r="CJ179" s="46" t="s">
        <v>103</v>
      </c>
      <c r="CK179" s="46" t="s">
        <v>103</v>
      </c>
      <c r="CL179" s="46" t="s">
        <v>103</v>
      </c>
      <c r="CM179" s="46" t="s">
        <v>103</v>
      </c>
    </row>
    <row r="180" spans="1:91" ht="51" x14ac:dyDescent="0.45">
      <c r="A180" s="1">
        <v>2022</v>
      </c>
      <c r="B180" s="1">
        <v>177</v>
      </c>
      <c r="C180" s="1" t="s">
        <v>91</v>
      </c>
      <c r="D180" s="1" t="str">
        <f>IF(Tabla2022[[#This Row],[FECHA DE TERMINACIÓN FINAL]]=0,"PENDIENTE FECHA",IF(Tabla2022[[#This Row],[FECHA DE TERMINACIÓN FINAL]]&lt;15,"PRÓXIMO A VENCER",IF(Tabla2022[[#This Row],[FECHA DE TERMINACIÓN FINAL]]&gt;30,"VIGENTE",IF(Tabla2022[[#This Row],[FECHA DE TERMINACIÓN FINAL]]&lt;0,"VENCIDO"))))</f>
        <v>VIGENTE</v>
      </c>
      <c r="E180" s="1">
        <v>73226</v>
      </c>
      <c r="F180" s="1" t="s">
        <v>1706</v>
      </c>
      <c r="G180" s="1" t="s">
        <v>1707</v>
      </c>
      <c r="H180" s="5" t="s">
        <v>1708</v>
      </c>
      <c r="I180" s="1" t="s">
        <v>248</v>
      </c>
      <c r="J180" s="1">
        <v>685</v>
      </c>
      <c r="K180" s="6">
        <v>44742</v>
      </c>
      <c r="L180" s="1">
        <v>787</v>
      </c>
      <c r="M180" s="6">
        <v>44768</v>
      </c>
      <c r="N180" s="8" t="s">
        <v>96</v>
      </c>
      <c r="O180" s="1" t="s">
        <v>97</v>
      </c>
      <c r="P180" s="1" t="s">
        <v>98</v>
      </c>
      <c r="Q180" s="1">
        <v>1</v>
      </c>
      <c r="R180" s="9" t="s">
        <v>1709</v>
      </c>
      <c r="S180" s="10" t="s">
        <v>1709</v>
      </c>
      <c r="T180" s="1" t="s">
        <v>101</v>
      </c>
      <c r="U180" s="1" t="s">
        <v>1710</v>
      </c>
      <c r="V180" s="1" t="s">
        <v>103</v>
      </c>
      <c r="W180" s="8" t="s">
        <v>104</v>
      </c>
      <c r="X180" s="8" t="s">
        <v>105</v>
      </c>
      <c r="Y180" s="1" t="s">
        <v>127</v>
      </c>
      <c r="Z180" s="1" t="s">
        <v>107</v>
      </c>
      <c r="AA180" s="1" t="s">
        <v>101</v>
      </c>
      <c r="AB180" s="1" t="s">
        <v>108</v>
      </c>
      <c r="AC180" s="1">
        <v>33703316</v>
      </c>
      <c r="AD180" s="1">
        <v>1</v>
      </c>
      <c r="AE180" s="1" t="str">
        <f>IF(Tabla2022[[#This Row],[CONTRATISTA CONJUNTO]]="NO"," - ")</f>
        <v xml:space="preserve"> - </v>
      </c>
      <c r="AF180" s="1" t="str">
        <f>IF(Tabla2022[[#This Row],[CONTRATISTA CONJUNTO]]="NO"," - ")</f>
        <v xml:space="preserve"> - </v>
      </c>
      <c r="AG180" s="1" t="str">
        <f>IF(Tabla2022[[#This Row],[CONTRATISTA CONJUNTO]]="NO"," - ")</f>
        <v xml:space="preserve"> - </v>
      </c>
      <c r="AH180" s="6">
        <v>30819</v>
      </c>
      <c r="AI180" s="45" t="s">
        <v>1711</v>
      </c>
      <c r="AJ180" s="1">
        <v>3218286066</v>
      </c>
      <c r="AK180" s="1" t="s">
        <v>1712</v>
      </c>
      <c r="AL180" s="1" t="s">
        <v>111</v>
      </c>
      <c r="AM180" s="1">
        <v>1014225583</v>
      </c>
      <c r="AN180" s="1">
        <v>0</v>
      </c>
      <c r="AO180" s="1"/>
      <c r="AP180" s="1"/>
      <c r="AQ180" s="1" t="s">
        <v>113</v>
      </c>
      <c r="AR180" s="1" t="s">
        <v>114</v>
      </c>
      <c r="AS180" s="6">
        <v>44769</v>
      </c>
      <c r="AT180" s="1" t="s">
        <v>115</v>
      </c>
      <c r="AU180" s="6">
        <v>44768</v>
      </c>
      <c r="AV180" s="6">
        <v>44768</v>
      </c>
      <c r="AW180" s="12">
        <v>42000000</v>
      </c>
      <c r="AX180" s="13">
        <v>44769</v>
      </c>
      <c r="AY180" s="6">
        <v>44952</v>
      </c>
      <c r="AZ180" s="14">
        <v>44952.999305555553</v>
      </c>
      <c r="BA180" s="1">
        <f>Tabla2022[[#This Row],[FECHA DE TERMINACIÓN INICIAL]]-Tabla2022[[#This Row],[FECHA ACTA DE INICIO]]</f>
        <v>183</v>
      </c>
      <c r="BB180" s="1">
        <f t="shared" si="2"/>
        <v>6</v>
      </c>
      <c r="BC180" s="12">
        <f>IF(Tabla2022[[#This Row],[PLAZO DE EJECUCIÓN MESES ]]&gt;0,Tabla2022[[#This Row],[VALOR INICIAL DEL CONTRATO]]/Tabla2022[[#This Row],[PLAZO DE EJECUCIÓN MESES ]]," 0 ")</f>
        <v>7000000</v>
      </c>
      <c r="BD180" s="1" t="s">
        <v>101</v>
      </c>
      <c r="BE180" s="12">
        <f>IF(Tabla2022[[#This Row],[ANTICIPOS]]="NO",0," - ")</f>
        <v>0</v>
      </c>
      <c r="BF180" s="1" t="s">
        <v>101</v>
      </c>
      <c r="BG180" s="1"/>
      <c r="BH180" s="1"/>
      <c r="BI180" s="1"/>
      <c r="BJ180" s="1"/>
      <c r="BK180" s="1"/>
      <c r="BL180" s="1"/>
      <c r="BM180" s="1"/>
      <c r="BN180" s="1"/>
      <c r="BO180" s="1"/>
      <c r="BP180" s="1"/>
      <c r="BQ180" s="1"/>
      <c r="BR180" s="1"/>
      <c r="BS180" s="1"/>
      <c r="BT180" s="1"/>
      <c r="BU180" s="1"/>
      <c r="BV180" s="1"/>
      <c r="BW180" s="1"/>
      <c r="BX180" s="1"/>
      <c r="BY180" s="1"/>
      <c r="BZ180" s="1">
        <f>Tabla2022[[#This Row],[DÍAS PRORROGA 1]]+Tabla2022[[#This Row],[DÍAS PRORROGA  2]]+Tabla2022[[#This Row],[DÍAS PRORROGA 3]]</f>
        <v>0</v>
      </c>
      <c r="CA180" s="12">
        <f>IF(Tabla2022[[#This Row],[ADICIÓN]]="NO",0,Tabla2022[[#This Row],[VALOR ADICIÓN 1]]+Tabla2022[[#This Row],[VALOR ADICIÓN 2]]+Tabla2022[[#This Row],[VALOR ADICIÓN 3]])</f>
        <v>0</v>
      </c>
      <c r="CB180" s="1"/>
      <c r="CC180" s="1"/>
      <c r="CD180" s="6">
        <f>IF(Tabla2022[[#This Row],[ADICIÓN]]="SI",Tabla2022[[#This Row],[PLAZO DE EJECUCIÓN DÍAS]]+Tabla2022[[#This Row],[DÍAS PRORROGA 1]]+Tabla2022[[#This Row],[DÍAS PRORROGA  2]]+Tabla2022[[#This Row],[DÍAS PRORROGA 3]],Tabla2022[[#This Row],[FECHA DE TERMINACIÓN INICIAL]])</f>
        <v>44952</v>
      </c>
      <c r="CE180" s="12">
        <f>IF(Tabla2022[[#This Row],[ADICIÓN]]="SI",Tabla2022[[#This Row],[VALOR INICIAL DEL CONTRATO]]+Tabla2022[[#This Row],[VALOR ADICIONES ]],Tabla2022[[#This Row],[VALOR INICIAL DEL CONTRATO]])</f>
        <v>42000000</v>
      </c>
      <c r="CF180" s="8"/>
      <c r="CG180" s="8"/>
      <c r="CH180" s="5"/>
      <c r="CI180" s="63" t="s">
        <v>1713</v>
      </c>
      <c r="CJ180" s="1">
        <v>57</v>
      </c>
      <c r="CK180" s="8" t="s">
        <v>118</v>
      </c>
      <c r="CL180" s="8" t="s">
        <v>119</v>
      </c>
      <c r="CM180" s="1">
        <v>1696</v>
      </c>
    </row>
    <row r="181" spans="1:91" ht="63.75" x14ac:dyDescent="0.45">
      <c r="A181" s="1">
        <v>2022</v>
      </c>
      <c r="B181" s="1">
        <v>178</v>
      </c>
      <c r="C181" s="1" t="s">
        <v>91</v>
      </c>
      <c r="D181" s="1" t="str">
        <f>IF(Tabla2022[[#This Row],[FECHA DE TERMINACIÓN FINAL]]=0,"PENDIENTE FECHA",IF(Tabla2022[[#This Row],[FECHA DE TERMINACIÓN FINAL]]&lt;15,"PRÓXIMO A VENCER",IF(Tabla2022[[#This Row],[FECHA DE TERMINACIÓN FINAL]]&gt;30,"VIGENTE",IF(Tabla2022[[#This Row],[FECHA DE TERMINACIÓN FINAL]]&lt;0,"VENCIDO"))))</f>
        <v>VIGENTE</v>
      </c>
      <c r="E181" s="1">
        <v>73234</v>
      </c>
      <c r="F181" s="1" t="s">
        <v>1714</v>
      </c>
      <c r="G181" s="1" t="s">
        <v>1715</v>
      </c>
      <c r="H181" s="5" t="s">
        <v>1716</v>
      </c>
      <c r="I181" s="1" t="s">
        <v>248</v>
      </c>
      <c r="J181" s="1">
        <v>684</v>
      </c>
      <c r="K181" s="6">
        <v>44742</v>
      </c>
      <c r="L181" s="1">
        <v>788</v>
      </c>
      <c r="M181" s="6">
        <v>44769</v>
      </c>
      <c r="N181" s="8" t="s">
        <v>467</v>
      </c>
      <c r="O181" s="1" t="s">
        <v>97</v>
      </c>
      <c r="P181" s="1" t="s">
        <v>98</v>
      </c>
      <c r="Q181" s="1">
        <v>1</v>
      </c>
      <c r="R181" s="9" t="s">
        <v>1717</v>
      </c>
      <c r="S181" s="10" t="s">
        <v>1717</v>
      </c>
      <c r="T181" s="1" t="s">
        <v>101</v>
      </c>
      <c r="U181" s="1" t="s">
        <v>1718</v>
      </c>
      <c r="V181" s="1" t="s">
        <v>103</v>
      </c>
      <c r="W181" s="8" t="s">
        <v>104</v>
      </c>
      <c r="X181" s="8" t="s">
        <v>105</v>
      </c>
      <c r="Y181" s="1" t="s">
        <v>106</v>
      </c>
      <c r="Z181" s="1"/>
      <c r="AA181" s="1" t="s">
        <v>101</v>
      </c>
      <c r="AB181" s="1" t="s">
        <v>108</v>
      </c>
      <c r="AC181" s="1">
        <v>1073153934</v>
      </c>
      <c r="AD181" s="1">
        <v>7</v>
      </c>
      <c r="AE181" s="1" t="str">
        <f>IF(Tabla2022[[#This Row],[CONTRATISTA CONJUNTO]]="NO"," - ")</f>
        <v xml:space="preserve"> - </v>
      </c>
      <c r="AF181" s="1" t="str">
        <f>IF(Tabla2022[[#This Row],[CONTRATISTA CONJUNTO]]="NO"," - ")</f>
        <v xml:space="preserve"> - </v>
      </c>
      <c r="AG181" s="1" t="str">
        <f>IF(Tabla2022[[#This Row],[CONTRATISTA CONJUNTO]]="NO"," - ")</f>
        <v xml:space="preserve"> - </v>
      </c>
      <c r="AH181" s="1"/>
      <c r="AI181" s="8"/>
      <c r="AJ181" s="1"/>
      <c r="AK181" s="1" t="s">
        <v>1719</v>
      </c>
      <c r="AL181" s="1" t="s">
        <v>111</v>
      </c>
      <c r="AM181" s="1">
        <v>1014225583</v>
      </c>
      <c r="AN181" s="1">
        <v>0</v>
      </c>
      <c r="AO181" s="1"/>
      <c r="AP181" s="1"/>
      <c r="AQ181" s="1" t="s">
        <v>113</v>
      </c>
      <c r="AR181" s="1" t="s">
        <v>114</v>
      </c>
      <c r="AS181" s="6">
        <v>44770</v>
      </c>
      <c r="AT181" s="1" t="s">
        <v>344</v>
      </c>
      <c r="AU181" s="6">
        <v>44768</v>
      </c>
      <c r="AV181" s="6">
        <v>44768</v>
      </c>
      <c r="AW181" s="12">
        <v>16200000</v>
      </c>
      <c r="AX181" s="13">
        <v>44770</v>
      </c>
      <c r="AY181" s="6">
        <v>44953</v>
      </c>
      <c r="AZ181" s="14">
        <v>44953.999305555553</v>
      </c>
      <c r="BA181" s="1">
        <f>Tabla2022[[#This Row],[FECHA DE TERMINACIÓN INICIAL]]-Tabla2022[[#This Row],[FECHA ACTA DE INICIO]]</f>
        <v>183</v>
      </c>
      <c r="BB181" s="1">
        <f t="shared" si="2"/>
        <v>6</v>
      </c>
      <c r="BC181" s="12">
        <f>IF(Tabla2022[[#This Row],[PLAZO DE EJECUCIÓN MESES ]]&gt;0,Tabla2022[[#This Row],[VALOR INICIAL DEL CONTRATO]]/Tabla2022[[#This Row],[PLAZO DE EJECUCIÓN MESES ]]," 0 ")</f>
        <v>2700000</v>
      </c>
      <c r="BD181" s="1" t="s">
        <v>101</v>
      </c>
      <c r="BE181" s="12">
        <f>IF(Tabla2022[[#This Row],[ANTICIPOS]]="NO",0," - ")</f>
        <v>0</v>
      </c>
      <c r="BF181" s="1" t="s">
        <v>101</v>
      </c>
      <c r="BG181" s="1"/>
      <c r="BH181" s="1"/>
      <c r="BI181" s="1"/>
      <c r="BJ181" s="1"/>
      <c r="BK181" s="1"/>
      <c r="BL181" s="1"/>
      <c r="BM181" s="1"/>
      <c r="BN181" s="1"/>
      <c r="BO181" s="1"/>
      <c r="BP181" s="1"/>
      <c r="BQ181" s="1"/>
      <c r="BR181" s="1"/>
      <c r="BS181" s="1"/>
      <c r="BT181" s="1"/>
      <c r="BU181" s="1"/>
      <c r="BV181" s="1"/>
      <c r="BW181" s="1"/>
      <c r="BX181" s="1"/>
      <c r="BY181" s="1"/>
      <c r="BZ181" s="1">
        <f>Tabla2022[[#This Row],[DÍAS PRORROGA 1]]+Tabla2022[[#This Row],[DÍAS PRORROGA  2]]+Tabla2022[[#This Row],[DÍAS PRORROGA 3]]</f>
        <v>0</v>
      </c>
      <c r="CA181" s="12">
        <f>IF(Tabla2022[[#This Row],[ADICIÓN]]="NO",0,Tabla2022[[#This Row],[VALOR ADICIÓN 1]]+Tabla2022[[#This Row],[VALOR ADICIÓN 2]]+Tabla2022[[#This Row],[VALOR ADICIÓN 3]])</f>
        <v>0</v>
      </c>
      <c r="CB181" s="1"/>
      <c r="CC181" s="1"/>
      <c r="CD181" s="6">
        <f>IF(Tabla2022[[#This Row],[ADICIÓN]]="SI",Tabla2022[[#This Row],[PLAZO DE EJECUCIÓN DÍAS]]+Tabla2022[[#This Row],[DÍAS PRORROGA 1]]+Tabla2022[[#This Row],[DÍAS PRORROGA  2]]+Tabla2022[[#This Row],[DÍAS PRORROGA 3]],Tabla2022[[#This Row],[FECHA DE TERMINACIÓN INICIAL]])</f>
        <v>44953</v>
      </c>
      <c r="CE181" s="12">
        <f>IF(Tabla2022[[#This Row],[ADICIÓN]]="SI",Tabla2022[[#This Row],[VALOR INICIAL DEL CONTRATO]]+Tabla2022[[#This Row],[VALOR ADICIONES ]],Tabla2022[[#This Row],[VALOR INICIAL DEL CONTRATO]])</f>
        <v>16200000</v>
      </c>
      <c r="CF181" s="8"/>
      <c r="CG181" s="8"/>
      <c r="CH181" s="5"/>
      <c r="CI181" s="5" t="s">
        <v>1720</v>
      </c>
      <c r="CJ181" s="1">
        <v>19</v>
      </c>
      <c r="CK181" s="21" t="s">
        <v>476</v>
      </c>
      <c r="CL181" s="22" t="s">
        <v>477</v>
      </c>
      <c r="CM181" s="1">
        <v>1589</v>
      </c>
    </row>
    <row r="182" spans="1:91" ht="76.5" x14ac:dyDescent="0.45">
      <c r="A182" s="1">
        <v>2022</v>
      </c>
      <c r="B182" s="1">
        <v>179</v>
      </c>
      <c r="C182" s="1" t="s">
        <v>91</v>
      </c>
      <c r="D182" s="1" t="str">
        <f>IF(Tabla2022[[#This Row],[FECHA DE TERMINACIÓN FINAL]]=0,"PENDIENTE FECHA",IF(Tabla2022[[#This Row],[FECHA DE TERMINACIÓN FINAL]]&lt;15,"PRÓXIMO A VENCER",IF(Tabla2022[[#This Row],[FECHA DE TERMINACIÓN FINAL]]&gt;30,"VIGENTE",IF(Tabla2022[[#This Row],[FECHA DE TERMINACIÓN FINAL]]&lt;0,"VENCIDO"))))</f>
        <v>VIGENTE</v>
      </c>
      <c r="E182" s="1">
        <v>74369</v>
      </c>
      <c r="F182" s="1" t="s">
        <v>1721</v>
      </c>
      <c r="G182" s="1" t="s">
        <v>1722</v>
      </c>
      <c r="H182" s="5" t="s">
        <v>1723</v>
      </c>
      <c r="I182" s="1" t="s">
        <v>1724</v>
      </c>
      <c r="J182" s="1">
        <v>713</v>
      </c>
      <c r="K182" s="6">
        <v>44771</v>
      </c>
      <c r="L182" s="1">
        <v>791</v>
      </c>
      <c r="M182" s="6">
        <v>44775</v>
      </c>
      <c r="N182" s="8" t="s">
        <v>96</v>
      </c>
      <c r="O182" s="1" t="s">
        <v>97</v>
      </c>
      <c r="P182" s="1" t="s">
        <v>98</v>
      </c>
      <c r="Q182" s="1">
        <v>1</v>
      </c>
      <c r="R182" s="9" t="s">
        <v>1725</v>
      </c>
      <c r="S182" s="10" t="s">
        <v>1725</v>
      </c>
      <c r="T182" s="1" t="s">
        <v>101</v>
      </c>
      <c r="U182" s="1" t="s">
        <v>1726</v>
      </c>
      <c r="V182" s="1" t="s">
        <v>103</v>
      </c>
      <c r="W182" s="8" t="s">
        <v>104</v>
      </c>
      <c r="X182" s="8" t="s">
        <v>105</v>
      </c>
      <c r="Y182" s="1" t="s">
        <v>106</v>
      </c>
      <c r="Z182" s="1" t="s">
        <v>136</v>
      </c>
      <c r="AA182" s="1" t="s">
        <v>101</v>
      </c>
      <c r="AB182" s="1" t="s">
        <v>108</v>
      </c>
      <c r="AC182" s="1">
        <v>1032493669</v>
      </c>
      <c r="AD182" s="1">
        <v>9</v>
      </c>
      <c r="AE182" s="1" t="str">
        <f>IF(Tabla2022[[#This Row],[CONTRATISTA CONJUNTO]]="NO"," - ")</f>
        <v xml:space="preserve"> - </v>
      </c>
      <c r="AF182" s="1" t="str">
        <f>IF(Tabla2022[[#This Row],[CONTRATISTA CONJUNTO]]="NO"," - ")</f>
        <v xml:space="preserve"> - </v>
      </c>
      <c r="AG182" s="1" t="str">
        <f>IF(Tabla2022[[#This Row],[CONTRATISTA CONJUNTO]]="NO"," - ")</f>
        <v xml:space="preserve"> - </v>
      </c>
      <c r="AH182" s="1"/>
      <c r="AI182" s="8"/>
      <c r="AJ182" s="1"/>
      <c r="AK182" s="1"/>
      <c r="AL182" s="1" t="s">
        <v>139</v>
      </c>
      <c r="AM182" s="1">
        <v>1053344917</v>
      </c>
      <c r="AN182" s="1">
        <v>9</v>
      </c>
      <c r="AO182" s="1"/>
      <c r="AP182" s="1"/>
      <c r="AQ182" s="1" t="s">
        <v>113</v>
      </c>
      <c r="AR182" s="1" t="s">
        <v>114</v>
      </c>
      <c r="AS182" s="6">
        <v>44772</v>
      </c>
      <c r="AT182" s="1" t="s">
        <v>115</v>
      </c>
      <c r="AU182" s="6"/>
      <c r="AV182" s="6"/>
      <c r="AW182" s="12">
        <v>25000000</v>
      </c>
      <c r="AX182" s="13">
        <v>44775</v>
      </c>
      <c r="AY182" s="6">
        <v>44927</v>
      </c>
      <c r="AZ182" s="14"/>
      <c r="BA182" s="1">
        <f>Tabla2022[[#This Row],[FECHA DE TERMINACIÓN INICIAL]]-Tabla2022[[#This Row],[FECHA ACTA DE INICIO]]</f>
        <v>152</v>
      </c>
      <c r="BB182" s="1">
        <f t="shared" si="2"/>
        <v>5</v>
      </c>
      <c r="BC182" s="12">
        <f>IF(Tabla2022[[#This Row],[PLAZO DE EJECUCIÓN MESES ]]&gt;0,Tabla2022[[#This Row],[VALOR INICIAL DEL CONTRATO]]/Tabla2022[[#This Row],[PLAZO DE EJECUCIÓN MESES ]]," 0 ")</f>
        <v>5000000</v>
      </c>
      <c r="BD182" s="1" t="s">
        <v>101</v>
      </c>
      <c r="BE182" s="12">
        <f>IF(Tabla2022[[#This Row],[ANTICIPOS]]="NO",0," - ")</f>
        <v>0</v>
      </c>
      <c r="BF182" s="1" t="s">
        <v>101</v>
      </c>
      <c r="BG182" s="1"/>
      <c r="BH182" s="1"/>
      <c r="BI182" s="1"/>
      <c r="BJ182" s="1"/>
      <c r="BK182" s="1"/>
      <c r="BL182" s="1"/>
      <c r="BM182" s="1"/>
      <c r="BN182" s="1"/>
      <c r="BO182" s="1"/>
      <c r="BP182" s="1"/>
      <c r="BQ182" s="1"/>
      <c r="BR182" s="1"/>
      <c r="BS182" s="1"/>
      <c r="BT182" s="1"/>
      <c r="BU182" s="1"/>
      <c r="BV182" s="1"/>
      <c r="BW182" s="1"/>
      <c r="BX182" s="1"/>
      <c r="BY182" s="1"/>
      <c r="BZ182" s="1">
        <f>Tabla2022[[#This Row],[DÍAS PRORROGA 1]]+Tabla2022[[#This Row],[DÍAS PRORROGA  2]]+Tabla2022[[#This Row],[DÍAS PRORROGA 3]]</f>
        <v>0</v>
      </c>
      <c r="CA182" s="12">
        <f>IF(Tabla2022[[#This Row],[ADICIÓN]]="NO",0,Tabla2022[[#This Row],[VALOR ADICIÓN 1]]+Tabla2022[[#This Row],[VALOR ADICIÓN 2]]+Tabla2022[[#This Row],[VALOR ADICIÓN 3]])</f>
        <v>0</v>
      </c>
      <c r="CB182" s="1"/>
      <c r="CC182" s="1"/>
      <c r="CD182" s="6">
        <f>IF(Tabla2022[[#This Row],[ADICIÓN]]="SI",Tabla2022[[#This Row],[PLAZO DE EJECUCIÓN DÍAS]]+Tabla2022[[#This Row],[DÍAS PRORROGA 1]]+Tabla2022[[#This Row],[DÍAS PRORROGA  2]]+Tabla2022[[#This Row],[DÍAS PRORROGA 3]],Tabla2022[[#This Row],[FECHA DE TERMINACIÓN INICIAL]])</f>
        <v>44927</v>
      </c>
      <c r="CE182" s="12">
        <f>IF(Tabla2022[[#This Row],[ADICIÓN]]="SI",Tabla2022[[#This Row],[VALOR INICIAL DEL CONTRATO]]+Tabla2022[[#This Row],[VALOR ADICIONES ]],Tabla2022[[#This Row],[VALOR INICIAL DEL CONTRATO]])</f>
        <v>25000000</v>
      </c>
      <c r="CF182" s="8"/>
      <c r="CG182" s="8"/>
      <c r="CH182" s="5"/>
      <c r="CI182" s="5" t="s">
        <v>1727</v>
      </c>
      <c r="CJ182" s="1">
        <v>57</v>
      </c>
      <c r="CK182" s="8" t="s">
        <v>118</v>
      </c>
      <c r="CL182" s="8" t="s">
        <v>119</v>
      </c>
      <c r="CM182" s="1">
        <v>1696</v>
      </c>
    </row>
    <row r="183" spans="1:91" ht="51" x14ac:dyDescent="0.45">
      <c r="A183" s="46">
        <v>2022</v>
      </c>
      <c r="B183" s="1">
        <v>180</v>
      </c>
      <c r="C183" s="1" t="s">
        <v>91</v>
      </c>
      <c r="D183" s="1" t="str">
        <f>IF(Tabla2022[[#This Row],[FECHA DE TERMINACIÓN FINAL]]=0,"PENDIENTE FECHA",IF(Tabla2022[[#This Row],[FECHA DE TERMINACIÓN FINAL]]&lt;15,"PRÓXIMO A VENCER",IF(Tabla2022[[#This Row],[FECHA DE TERMINACIÓN FINAL]]&gt;30,"VIGENTE",IF(Tabla2022[[#This Row],[FECHA DE TERMINACIÓN FINAL]]&lt;0,"VENCIDO"))))</f>
        <v>VIGENTE</v>
      </c>
      <c r="E183" s="1">
        <v>74372</v>
      </c>
      <c r="F183" s="1" t="s">
        <v>1728</v>
      </c>
      <c r="G183" s="1" t="s">
        <v>1729</v>
      </c>
      <c r="H183" s="5" t="s">
        <v>1730</v>
      </c>
      <c r="I183" s="1" t="s">
        <v>1071</v>
      </c>
      <c r="J183" s="1">
        <v>709</v>
      </c>
      <c r="K183" s="6">
        <v>44768</v>
      </c>
      <c r="L183" s="1">
        <v>811</v>
      </c>
      <c r="M183" s="6">
        <v>44783</v>
      </c>
      <c r="N183" s="8" t="s">
        <v>96</v>
      </c>
      <c r="O183" s="1" t="s">
        <v>97</v>
      </c>
      <c r="P183" s="1" t="s">
        <v>98</v>
      </c>
      <c r="Q183" s="1">
        <v>1</v>
      </c>
      <c r="R183" s="10" t="s">
        <v>1731</v>
      </c>
      <c r="S183" s="10" t="s">
        <v>1731</v>
      </c>
      <c r="T183" s="1" t="s">
        <v>101</v>
      </c>
      <c r="U183" s="1" t="s">
        <v>1732</v>
      </c>
      <c r="V183" s="1" t="s">
        <v>103</v>
      </c>
      <c r="W183" s="8" t="s">
        <v>104</v>
      </c>
      <c r="X183" s="8" t="s">
        <v>105</v>
      </c>
      <c r="Y183" s="1" t="s">
        <v>127</v>
      </c>
      <c r="Z183" s="1"/>
      <c r="AA183" s="1" t="s">
        <v>101</v>
      </c>
      <c r="AB183" s="1" t="s">
        <v>108</v>
      </c>
      <c r="AC183" s="1">
        <v>35353519</v>
      </c>
      <c r="AD183" s="1">
        <v>2</v>
      </c>
      <c r="AE183" s="1" t="str">
        <f>IF(Tabla2022[[#This Row],[CONTRATISTA CONJUNTO]]="NO"," - ")</f>
        <v xml:space="preserve"> - </v>
      </c>
      <c r="AF183" s="1" t="str">
        <f>IF(Tabla2022[[#This Row],[CONTRATISTA CONJUNTO]]="NO"," - ")</f>
        <v xml:space="preserve"> - </v>
      </c>
      <c r="AG183" s="1" t="str">
        <f>IF(Tabla2022[[#This Row],[CONTRATISTA CONJUNTO]]="NO"," - ")</f>
        <v xml:space="preserve"> - </v>
      </c>
      <c r="AH183" s="1"/>
      <c r="AI183" s="8"/>
      <c r="AJ183" s="1"/>
      <c r="AK183" s="1" t="s">
        <v>1733</v>
      </c>
      <c r="AL183" s="1" t="s">
        <v>111</v>
      </c>
      <c r="AM183" s="1">
        <v>1014225583</v>
      </c>
      <c r="AN183" s="1">
        <v>0</v>
      </c>
      <c r="AO183" s="1"/>
      <c r="AP183" s="1"/>
      <c r="AQ183" s="1" t="s">
        <v>113</v>
      </c>
      <c r="AR183" s="1" t="s">
        <v>114</v>
      </c>
      <c r="AS183" s="6">
        <v>44784</v>
      </c>
      <c r="AT183" s="1" t="s">
        <v>115</v>
      </c>
      <c r="AU183" s="6">
        <v>44778</v>
      </c>
      <c r="AV183" s="6">
        <v>44778</v>
      </c>
      <c r="AW183" s="12">
        <v>13500000</v>
      </c>
      <c r="AX183" s="13">
        <v>44783</v>
      </c>
      <c r="AY183" s="6">
        <v>44935</v>
      </c>
      <c r="AZ183" s="14">
        <v>44935.999305555553</v>
      </c>
      <c r="BA183" s="1">
        <f>Tabla2022[[#This Row],[FECHA DE TERMINACIÓN INICIAL]]-Tabla2022[[#This Row],[FECHA ACTA DE INICIO]]</f>
        <v>152</v>
      </c>
      <c r="BB183" s="1">
        <f t="shared" si="2"/>
        <v>5</v>
      </c>
      <c r="BC183" s="12">
        <f>IF(Tabla2022[[#This Row],[PLAZO DE EJECUCIÓN MESES ]]&gt;0,Tabla2022[[#This Row],[VALOR INICIAL DEL CONTRATO]]/Tabla2022[[#This Row],[PLAZO DE EJECUCIÓN MESES ]]," 0 ")</f>
        <v>2700000</v>
      </c>
      <c r="BD183" s="1" t="s">
        <v>101</v>
      </c>
      <c r="BE183" s="12">
        <f>IF(Tabla2022[[#This Row],[ANTICIPOS]]="NO",0," - ")</f>
        <v>0</v>
      </c>
      <c r="BF183" s="1" t="s">
        <v>101</v>
      </c>
      <c r="BG183" s="1"/>
      <c r="BH183" s="1"/>
      <c r="BI183" s="1"/>
      <c r="BJ183" s="1"/>
      <c r="BK183" s="1"/>
      <c r="BL183" s="1"/>
      <c r="BM183" s="1"/>
      <c r="BN183" s="1"/>
      <c r="BO183" s="1"/>
      <c r="BP183" s="1"/>
      <c r="BQ183" s="1"/>
      <c r="BR183" s="1"/>
      <c r="BS183" s="1"/>
      <c r="BT183" s="1"/>
      <c r="BU183" s="1"/>
      <c r="BV183" s="1"/>
      <c r="BW183" s="1"/>
      <c r="BX183" s="1"/>
      <c r="BY183" s="1"/>
      <c r="BZ183" s="1">
        <f>Tabla2022[[#This Row],[DÍAS PRORROGA 1]]+Tabla2022[[#This Row],[DÍAS PRORROGA  2]]+Tabla2022[[#This Row],[DÍAS PRORROGA 3]]</f>
        <v>0</v>
      </c>
      <c r="CA183" s="12">
        <f>IF(Tabla2022[[#This Row],[ADICIÓN]]="NO",0,Tabla2022[[#This Row],[VALOR ADICIÓN 1]]+Tabla2022[[#This Row],[VALOR ADICIÓN 2]]+Tabla2022[[#This Row],[VALOR ADICIÓN 3]])</f>
        <v>0</v>
      </c>
      <c r="CB183" s="1"/>
      <c r="CC183" s="1"/>
      <c r="CD183" s="6">
        <f>IF(Tabla2022[[#This Row],[ADICIÓN]]="SI",Tabla2022[[#This Row],[PLAZO DE EJECUCIÓN DÍAS]]+Tabla2022[[#This Row],[DÍAS PRORROGA 1]]+Tabla2022[[#This Row],[DÍAS PRORROGA  2]]+Tabla2022[[#This Row],[DÍAS PRORROGA 3]],Tabla2022[[#This Row],[FECHA DE TERMINACIÓN INICIAL]])</f>
        <v>44935</v>
      </c>
      <c r="CE183" s="12">
        <f>IF(Tabla2022[[#This Row],[ADICIÓN]]="SI",Tabla2022[[#This Row],[VALOR INICIAL DEL CONTRATO]]+Tabla2022[[#This Row],[VALOR ADICIONES ]],Tabla2022[[#This Row],[VALOR INICIAL DEL CONTRATO]])</f>
        <v>13500000</v>
      </c>
      <c r="CF183" s="8"/>
      <c r="CG183" s="8"/>
      <c r="CH183" s="5"/>
      <c r="CI183" s="8"/>
      <c r="CJ183" s="8"/>
      <c r="CK183" s="8"/>
      <c r="CL183" s="8"/>
      <c r="CM183" s="8"/>
    </row>
    <row r="184" spans="1:91" ht="76.5" x14ac:dyDescent="0.45">
      <c r="A184" s="46">
        <v>2022</v>
      </c>
      <c r="B184" s="1">
        <v>181</v>
      </c>
      <c r="C184" s="1" t="s">
        <v>91</v>
      </c>
      <c r="D184" s="1" t="str">
        <f>IF(Tabla2022[[#This Row],[FECHA DE TERMINACIÓN FINAL]]=0,"PENDIENTE FECHA",IF(Tabla2022[[#This Row],[FECHA DE TERMINACIÓN FINAL]]&lt;15,"PRÓXIMO A VENCER",IF(Tabla2022[[#This Row],[FECHA DE TERMINACIÓN FINAL]]&gt;30,"VIGENTE",IF(Tabla2022[[#This Row],[FECHA DE TERMINACIÓN FINAL]]&lt;0,"VENCIDO"))))</f>
        <v>VIGENTE</v>
      </c>
      <c r="E184" s="1">
        <v>74368</v>
      </c>
      <c r="F184" s="1" t="s">
        <v>1734</v>
      </c>
      <c r="G184" s="1" t="s">
        <v>1735</v>
      </c>
      <c r="H184" s="5" t="s">
        <v>1736</v>
      </c>
      <c r="I184" s="1" t="s">
        <v>248</v>
      </c>
      <c r="J184" s="1">
        <v>705</v>
      </c>
      <c r="K184" s="6">
        <v>44763</v>
      </c>
      <c r="L184" s="1">
        <v>793</v>
      </c>
      <c r="M184" s="6">
        <v>44777</v>
      </c>
      <c r="N184" s="8" t="s">
        <v>96</v>
      </c>
      <c r="O184" s="1" t="s">
        <v>97</v>
      </c>
      <c r="P184" s="1" t="s">
        <v>98</v>
      </c>
      <c r="Q184" s="1">
        <v>1</v>
      </c>
      <c r="R184" s="10" t="s">
        <v>1737</v>
      </c>
      <c r="S184" s="10" t="s">
        <v>1737</v>
      </c>
      <c r="T184" s="1" t="s">
        <v>101</v>
      </c>
      <c r="U184" s="1" t="s">
        <v>1738</v>
      </c>
      <c r="V184" s="1" t="s">
        <v>103</v>
      </c>
      <c r="W184" s="8" t="s">
        <v>104</v>
      </c>
      <c r="X184" s="8" t="s">
        <v>105</v>
      </c>
      <c r="Y184" s="1" t="s">
        <v>127</v>
      </c>
      <c r="Z184" s="1"/>
      <c r="AA184" s="1" t="s">
        <v>101</v>
      </c>
      <c r="AB184" s="1" t="s">
        <v>108</v>
      </c>
      <c r="AC184" s="1">
        <v>1121890356</v>
      </c>
      <c r="AD184" s="1">
        <v>4</v>
      </c>
      <c r="AE184" s="1" t="str">
        <f>IF(Tabla2022[[#This Row],[CONTRATISTA CONJUNTO]]="NO"," - ")</f>
        <v xml:space="preserve"> - </v>
      </c>
      <c r="AF184" s="1" t="str">
        <f>IF(Tabla2022[[#This Row],[CONTRATISTA CONJUNTO]]="NO"," - ")</f>
        <v xml:space="preserve"> - </v>
      </c>
      <c r="AG184" s="1" t="str">
        <f>IF(Tabla2022[[#This Row],[CONTRATISTA CONJUNTO]]="NO"," - ")</f>
        <v xml:space="preserve"> - </v>
      </c>
      <c r="AH184" s="6">
        <v>33721</v>
      </c>
      <c r="AI184" s="5" t="s">
        <v>1739</v>
      </c>
      <c r="AJ184" s="1">
        <v>2200835</v>
      </c>
      <c r="AK184" s="1" t="s">
        <v>1740</v>
      </c>
      <c r="AL184" s="1" t="s">
        <v>111</v>
      </c>
      <c r="AM184" s="1">
        <v>1014225583</v>
      </c>
      <c r="AN184" s="1">
        <v>0</v>
      </c>
      <c r="AO184" s="1"/>
      <c r="AP184" s="1"/>
      <c r="AQ184" s="1" t="s">
        <v>113</v>
      </c>
      <c r="AR184" s="1" t="s">
        <v>114</v>
      </c>
      <c r="AS184" s="6">
        <v>44778</v>
      </c>
      <c r="AT184" s="1" t="s">
        <v>115</v>
      </c>
      <c r="AU184" s="6">
        <v>44777</v>
      </c>
      <c r="AV184" s="6">
        <v>44777</v>
      </c>
      <c r="AW184" s="12">
        <v>23000000</v>
      </c>
      <c r="AX184" s="13">
        <v>44778</v>
      </c>
      <c r="AY184" s="6">
        <v>44930</v>
      </c>
      <c r="AZ184" s="14">
        <v>44930.999305555553</v>
      </c>
      <c r="BA184" s="1">
        <f>Tabla2022[[#This Row],[FECHA DE TERMINACIÓN INICIAL]]-Tabla2022[[#This Row],[FECHA ACTA DE INICIO]]</f>
        <v>152</v>
      </c>
      <c r="BB184" s="1">
        <f t="shared" si="2"/>
        <v>5</v>
      </c>
      <c r="BC184" s="12">
        <f>IF(Tabla2022[[#This Row],[PLAZO DE EJECUCIÓN MESES ]]&gt;0,Tabla2022[[#This Row],[VALOR INICIAL DEL CONTRATO]]/Tabla2022[[#This Row],[PLAZO DE EJECUCIÓN MESES ]]," 0 ")</f>
        <v>4600000</v>
      </c>
      <c r="BD184" s="1" t="s">
        <v>101</v>
      </c>
      <c r="BE184" s="12">
        <f>IF(Tabla2022[[#This Row],[ANTICIPOS]]="NO",0," - ")</f>
        <v>0</v>
      </c>
      <c r="BF184" s="1" t="s">
        <v>101</v>
      </c>
      <c r="BG184" s="1"/>
      <c r="BH184" s="1"/>
      <c r="BI184" s="1"/>
      <c r="BJ184" s="1"/>
      <c r="BK184" s="1"/>
      <c r="BL184" s="1"/>
      <c r="BM184" s="1"/>
      <c r="BN184" s="1"/>
      <c r="BO184" s="1"/>
      <c r="BP184" s="1"/>
      <c r="BQ184" s="1"/>
      <c r="BR184" s="1"/>
      <c r="BS184" s="1"/>
      <c r="BT184" s="1"/>
      <c r="BU184" s="1"/>
      <c r="BV184" s="1"/>
      <c r="BW184" s="1"/>
      <c r="BX184" s="1"/>
      <c r="BY184" s="1"/>
      <c r="BZ184" s="1">
        <f>Tabla2022[[#This Row],[DÍAS PRORROGA 1]]+Tabla2022[[#This Row],[DÍAS PRORROGA  2]]+Tabla2022[[#This Row],[DÍAS PRORROGA 3]]</f>
        <v>0</v>
      </c>
      <c r="CA184" s="12">
        <f>IF(Tabla2022[[#This Row],[ADICIÓN]]="NO",0,Tabla2022[[#This Row],[VALOR ADICIÓN 1]]+Tabla2022[[#This Row],[VALOR ADICIÓN 2]]+Tabla2022[[#This Row],[VALOR ADICIÓN 3]])</f>
        <v>0</v>
      </c>
      <c r="CB184" s="1"/>
      <c r="CC184" s="1"/>
      <c r="CD184" s="6">
        <f>IF(Tabla2022[[#This Row],[ADICIÓN]]="SI",Tabla2022[[#This Row],[PLAZO DE EJECUCIÓN DÍAS]]+Tabla2022[[#This Row],[DÍAS PRORROGA 1]]+Tabla2022[[#This Row],[DÍAS PRORROGA  2]]+Tabla2022[[#This Row],[DÍAS PRORROGA 3]],Tabla2022[[#This Row],[FECHA DE TERMINACIÓN INICIAL]])</f>
        <v>44930</v>
      </c>
      <c r="CE184" s="12">
        <f>IF(Tabla2022[[#This Row],[ADICIÓN]]="SI",Tabla2022[[#This Row],[VALOR INICIAL DEL CONTRATO]]+Tabla2022[[#This Row],[VALOR ADICIONES ]],Tabla2022[[#This Row],[VALOR INICIAL DEL CONTRATO]])</f>
        <v>23000000</v>
      </c>
      <c r="CF184" s="8"/>
      <c r="CG184" s="8"/>
      <c r="CH184" s="5"/>
      <c r="CI184" s="5" t="s">
        <v>1741</v>
      </c>
      <c r="CJ184" s="1">
        <v>57</v>
      </c>
      <c r="CK184" s="8" t="s">
        <v>118</v>
      </c>
      <c r="CL184" s="8" t="s">
        <v>119</v>
      </c>
      <c r="CM184" s="1">
        <v>1696</v>
      </c>
    </row>
    <row r="185" spans="1:91" ht="51" x14ac:dyDescent="0.45">
      <c r="A185" s="50">
        <v>2022</v>
      </c>
      <c r="B185" s="50">
        <v>182</v>
      </c>
      <c r="C185" s="1" t="s">
        <v>91</v>
      </c>
      <c r="D185" s="50" t="str">
        <f>IF(Tabla2022[[#This Row],[FECHA DE TERMINACIÓN FINAL]]=0,"PENDIENTE FECHA",IF(Tabla2022[[#This Row],[FECHA DE TERMINACIÓN FINAL]]&lt;15,"PRÓXIMO A VENCER",IF(Tabla2022[[#This Row],[FECHA DE TERMINACIÓN FINAL]]&gt;30,"VIGENTE",IF(Tabla2022[[#This Row],[FECHA DE TERMINACIÓN FINAL]]&lt;0,"VENCIDO"))))</f>
        <v>PENDIENTE FECHA</v>
      </c>
      <c r="E185" s="50">
        <v>75166</v>
      </c>
      <c r="F185" s="50" t="s">
        <v>1742</v>
      </c>
      <c r="G185" s="50" t="s">
        <v>1743</v>
      </c>
      <c r="H185" s="54" t="s">
        <v>1744</v>
      </c>
      <c r="I185" s="50" t="s">
        <v>176</v>
      </c>
      <c r="J185" s="50">
        <v>725</v>
      </c>
      <c r="K185" s="64">
        <v>44777</v>
      </c>
      <c r="L185" s="50">
        <v>809</v>
      </c>
      <c r="M185" s="64">
        <v>44783</v>
      </c>
      <c r="N185" s="61" t="s">
        <v>1745</v>
      </c>
      <c r="O185" s="50" t="s">
        <v>97</v>
      </c>
      <c r="P185" s="50" t="s">
        <v>1746</v>
      </c>
      <c r="Q185" s="50">
        <v>1</v>
      </c>
      <c r="R185" s="57" t="s">
        <v>1747</v>
      </c>
      <c r="S185" s="57" t="s">
        <v>1747</v>
      </c>
      <c r="T185" s="50" t="s">
        <v>101</v>
      </c>
      <c r="U185" s="50" t="s">
        <v>1748</v>
      </c>
      <c r="V185" s="50" t="s">
        <v>1749</v>
      </c>
      <c r="W185" s="61" t="s">
        <v>1266</v>
      </c>
      <c r="X185" s="61" t="s">
        <v>1556</v>
      </c>
      <c r="Y185" s="50" t="s">
        <v>103</v>
      </c>
      <c r="Z185" s="50" t="s">
        <v>103</v>
      </c>
      <c r="AA185" s="50" t="s">
        <v>103</v>
      </c>
      <c r="AB185" s="46" t="s">
        <v>1268</v>
      </c>
      <c r="AC185" s="50">
        <v>901402206</v>
      </c>
      <c r="AD185" s="50">
        <v>4</v>
      </c>
      <c r="AE185" s="50" t="str">
        <f>IF(Tabla2022[[#This Row],[CONTRATISTA CONJUNTO]]="NO"," - ")</f>
        <v xml:space="preserve"> - </v>
      </c>
      <c r="AF185" s="50" t="str">
        <f>IF(Tabla2022[[#This Row],[CONTRATISTA CONJUNTO]]="NO"," - ")</f>
        <v xml:space="preserve"> - </v>
      </c>
      <c r="AG185" s="50" t="str">
        <f>IF(Tabla2022[[#This Row],[CONTRATISTA CONJUNTO]]="NO"," - ")</f>
        <v xml:space="preserve"> - </v>
      </c>
      <c r="AH185" s="50" t="s">
        <v>103</v>
      </c>
      <c r="AI185" s="50"/>
      <c r="AJ185" s="50"/>
      <c r="AK185" s="50"/>
      <c r="AL185" s="46" t="s">
        <v>161</v>
      </c>
      <c r="AM185" s="46">
        <v>79625519</v>
      </c>
      <c r="AN185" s="46">
        <v>0</v>
      </c>
      <c r="AO185" s="50"/>
      <c r="AP185" s="50"/>
      <c r="AQ185" s="50" t="s">
        <v>1271</v>
      </c>
      <c r="AR185" s="46" t="s">
        <v>103</v>
      </c>
      <c r="AS185" s="46" t="s">
        <v>103</v>
      </c>
      <c r="AT185" s="46" t="s">
        <v>103</v>
      </c>
      <c r="AU185" s="64">
        <v>44778</v>
      </c>
      <c r="AV185" s="64">
        <v>44778</v>
      </c>
      <c r="AW185" s="65">
        <v>30000000</v>
      </c>
      <c r="AX185" s="64"/>
      <c r="AY185" s="64"/>
      <c r="AZ185" s="66">
        <v>44971.999305555553</v>
      </c>
      <c r="BA185" s="50">
        <f>Tabla2022[[#This Row],[FECHA DE TERMINACIÓN INICIAL]]-Tabla2022[[#This Row],[FECHA ACTA DE INICIO]]</f>
        <v>0</v>
      </c>
      <c r="BB185" s="50">
        <f t="shared" si="2"/>
        <v>0</v>
      </c>
      <c r="BC185" s="65" t="str">
        <f>IF(Tabla2022[[#This Row],[PLAZO DE EJECUCIÓN MESES ]]&gt;0,Tabla2022[[#This Row],[VALOR INICIAL DEL CONTRATO]]/Tabla2022[[#This Row],[PLAZO DE EJECUCIÓN MESES ]]," 0 ")</f>
        <v xml:space="preserve"> 0 </v>
      </c>
      <c r="BD185" s="50" t="s">
        <v>101</v>
      </c>
      <c r="BE185" s="65">
        <f>IF(Tabla2022[[#This Row],[ANTICIPOS]]="NO",0," - ")</f>
        <v>0</v>
      </c>
      <c r="BF185" s="50" t="s">
        <v>101</v>
      </c>
      <c r="BG185" s="50"/>
      <c r="BH185" s="50"/>
      <c r="BI185" s="50"/>
      <c r="BJ185" s="50"/>
      <c r="BK185" s="50"/>
      <c r="BL185" s="50"/>
      <c r="BM185" s="50"/>
      <c r="BN185" s="50"/>
      <c r="BO185" s="50"/>
      <c r="BP185" s="50"/>
      <c r="BQ185" s="50"/>
      <c r="BR185" s="50"/>
      <c r="BS185" s="50"/>
      <c r="BT185" s="50"/>
      <c r="BU185" s="50"/>
      <c r="BV185" s="50"/>
      <c r="BW185" s="50"/>
      <c r="BX185" s="50"/>
      <c r="BY185" s="50"/>
      <c r="BZ185" s="50">
        <f>Tabla2022[[#This Row],[DÍAS PRORROGA 1]]+Tabla2022[[#This Row],[DÍAS PRORROGA  2]]+Tabla2022[[#This Row],[DÍAS PRORROGA 3]]</f>
        <v>0</v>
      </c>
      <c r="CA185" s="65">
        <f>IF(Tabla2022[[#This Row],[ADICIÓN]]="NO",0,Tabla2022[[#This Row],[VALOR ADICIÓN 1]]+Tabla2022[[#This Row],[VALOR ADICIÓN 2]]+Tabla2022[[#This Row],[VALOR ADICIÓN 3]])</f>
        <v>0</v>
      </c>
      <c r="CB185" s="50"/>
      <c r="CC185" s="50"/>
      <c r="CD185" s="51">
        <f>IF(Tabla2022[[#This Row],[ADICIÓN]]="SI",Tabla2022[[#This Row],[PLAZO DE EJECUCIÓN DÍAS]]+Tabla2022[[#This Row],[DÍAS PRORROGA 1]]+Tabla2022[[#This Row],[DÍAS PRORROGA  2]]+Tabla2022[[#This Row],[DÍAS PRORROGA 3]],Tabla2022[[#This Row],[FECHA DE TERMINACIÓN INICIAL]])</f>
        <v>0</v>
      </c>
      <c r="CE185" s="65">
        <f>IF(Tabla2022[[#This Row],[ADICIÓN]]="SI",Tabla2022[[#This Row],[VALOR INICIAL DEL CONTRATO]]+Tabla2022[[#This Row],[VALOR ADICIONES ]],Tabla2022[[#This Row],[VALOR INICIAL DEL CONTRATO]])</f>
        <v>30000000</v>
      </c>
      <c r="CF185" s="61"/>
      <c r="CG185" s="61"/>
      <c r="CH185" s="67"/>
      <c r="CI185" s="46" t="s">
        <v>103</v>
      </c>
      <c r="CJ185" s="46" t="s">
        <v>103</v>
      </c>
      <c r="CK185" s="46" t="s">
        <v>103</v>
      </c>
      <c r="CL185" s="46" t="s">
        <v>103</v>
      </c>
      <c r="CM185" s="46" t="s">
        <v>103</v>
      </c>
    </row>
    <row r="186" spans="1:91" ht="51" x14ac:dyDescent="0.45">
      <c r="A186" s="50">
        <v>2022</v>
      </c>
      <c r="B186" s="1">
        <v>183</v>
      </c>
      <c r="C186" s="1" t="s">
        <v>91</v>
      </c>
      <c r="D186" s="1" t="str">
        <f>IF(Tabla2022[[#This Row],[FECHA DE TERMINACIÓN FINAL]]=0,"PENDIENTE FECHA",IF(Tabla2022[[#This Row],[FECHA DE TERMINACIÓN FINAL]]&lt;15,"PRÓXIMO A VENCER",IF(Tabla2022[[#This Row],[FECHA DE TERMINACIÓN FINAL]]&gt;30,"VIGENTE",IF(Tabla2022[[#This Row],[FECHA DE TERMINACIÓN FINAL]]&lt;0,"VENCIDO"))))</f>
        <v>VIGENTE</v>
      </c>
      <c r="E186" s="1">
        <v>74378</v>
      </c>
      <c r="F186" s="1" t="s">
        <v>1750</v>
      </c>
      <c r="G186" s="1" t="s">
        <v>1751</v>
      </c>
      <c r="H186" s="5" t="s">
        <v>1752</v>
      </c>
      <c r="I186" s="1" t="s">
        <v>1724</v>
      </c>
      <c r="J186" s="1">
        <v>701</v>
      </c>
      <c r="K186" s="6">
        <v>44763</v>
      </c>
      <c r="L186" s="1">
        <v>820</v>
      </c>
      <c r="M186" s="6">
        <v>44791</v>
      </c>
      <c r="N186" s="8" t="s">
        <v>610</v>
      </c>
      <c r="O186" s="1" t="s">
        <v>97</v>
      </c>
      <c r="P186" s="1" t="s">
        <v>98</v>
      </c>
      <c r="Q186" s="1">
        <v>1</v>
      </c>
      <c r="R186" s="10" t="s">
        <v>1753</v>
      </c>
      <c r="S186" s="10" t="s">
        <v>1754</v>
      </c>
      <c r="T186" s="1" t="s">
        <v>101</v>
      </c>
      <c r="U186" s="1" t="s">
        <v>1755</v>
      </c>
      <c r="V186" s="1" t="s">
        <v>103</v>
      </c>
      <c r="W186" s="8" t="s">
        <v>104</v>
      </c>
      <c r="X186" s="8" t="s">
        <v>105</v>
      </c>
      <c r="Y186" s="1" t="s">
        <v>106</v>
      </c>
      <c r="Z186" s="1" t="s">
        <v>299</v>
      </c>
      <c r="AA186" s="1" t="s">
        <v>114</v>
      </c>
      <c r="AB186" s="1" t="s">
        <v>108</v>
      </c>
      <c r="AC186" s="1">
        <v>80877733</v>
      </c>
      <c r="AD186" s="1">
        <v>5</v>
      </c>
      <c r="AE186" s="1" t="str">
        <f>IF(Tabla2022[[#This Row],[CONTRATISTA CONJUNTO]]="NO"," - ")</f>
        <v xml:space="preserve"> - </v>
      </c>
      <c r="AF186" s="1" t="str">
        <f>IF(Tabla2022[[#This Row],[CONTRATISTA CONJUNTO]]="NO"," - ")</f>
        <v xml:space="preserve"> - </v>
      </c>
      <c r="AG186" s="1" t="str">
        <f>IF(Tabla2022[[#This Row],[CONTRATISTA CONJUNTO]]="NO"," - ")</f>
        <v xml:space="preserve"> - </v>
      </c>
      <c r="AH186" s="6">
        <v>30465</v>
      </c>
      <c r="AI186" s="5" t="s">
        <v>1756</v>
      </c>
      <c r="AJ186" s="1">
        <v>3103213619</v>
      </c>
      <c r="AK186" s="1" t="s">
        <v>1757</v>
      </c>
      <c r="AL186" s="1" t="s">
        <v>298</v>
      </c>
      <c r="AM186" s="1">
        <v>1019076465</v>
      </c>
      <c r="AN186" s="1">
        <v>8</v>
      </c>
      <c r="AO186" s="1"/>
      <c r="AP186" s="1"/>
      <c r="AQ186" s="1" t="s">
        <v>113</v>
      </c>
      <c r="AR186" s="1" t="s">
        <v>114</v>
      </c>
      <c r="AS186" s="6">
        <v>44793</v>
      </c>
      <c r="AT186" s="1" t="s">
        <v>705</v>
      </c>
      <c r="AU186" s="6">
        <v>44785</v>
      </c>
      <c r="AV186" s="6">
        <v>44785</v>
      </c>
      <c r="AW186" s="12">
        <v>13500000</v>
      </c>
      <c r="AX186" s="13">
        <v>44792</v>
      </c>
      <c r="AY186" s="6">
        <v>44944</v>
      </c>
      <c r="AZ186" s="14">
        <v>44944.999305555553</v>
      </c>
      <c r="BA186" s="1">
        <f>Tabla2022[[#This Row],[FECHA DE TERMINACIÓN INICIAL]]-Tabla2022[[#This Row],[FECHA ACTA DE INICIO]]</f>
        <v>152</v>
      </c>
      <c r="BB186" s="1">
        <f>ROUND(BA186/30,0)</f>
        <v>5</v>
      </c>
      <c r="BC186" s="12">
        <f>IF(Tabla2022[[#This Row],[PLAZO DE EJECUCIÓN MESES ]]&gt;0,Tabla2022[[#This Row],[VALOR INICIAL DEL CONTRATO]]/Tabla2022[[#This Row],[PLAZO DE EJECUCIÓN MESES ]]," 0 ")</f>
        <v>2700000</v>
      </c>
      <c r="BD186" s="1" t="s">
        <v>101</v>
      </c>
      <c r="BE186" s="12">
        <f>IF(Tabla2022[[#This Row],[ANTICIPOS]]="NO",0," - ")</f>
        <v>0</v>
      </c>
      <c r="BF186" s="1" t="s">
        <v>101</v>
      </c>
      <c r="BG186" s="1"/>
      <c r="BH186" s="1"/>
      <c r="BI186" s="1"/>
      <c r="BJ186" s="1"/>
      <c r="BK186" s="1"/>
      <c r="BL186" s="1"/>
      <c r="BM186" s="1"/>
      <c r="BN186" s="1"/>
      <c r="BO186" s="1"/>
      <c r="BP186" s="1"/>
      <c r="BQ186" s="1"/>
      <c r="BR186" s="1"/>
      <c r="BS186" s="1"/>
      <c r="BT186" s="1"/>
      <c r="BU186" s="1"/>
      <c r="BV186" s="1"/>
      <c r="BW186" s="1"/>
      <c r="BX186" s="1"/>
      <c r="BY186" s="1"/>
      <c r="BZ186" s="1">
        <f>Tabla2022[[#This Row],[DÍAS PRORROGA 1]]+Tabla2022[[#This Row],[DÍAS PRORROGA  2]]+Tabla2022[[#This Row],[DÍAS PRORROGA 3]]</f>
        <v>0</v>
      </c>
      <c r="CA186" s="12">
        <f>IF(Tabla2022[[#This Row],[ADICIÓN]]="NO",0,Tabla2022[[#This Row],[VALOR ADICIÓN 1]]+Tabla2022[[#This Row],[VALOR ADICIÓN 2]]+Tabla2022[[#This Row],[VALOR ADICIÓN 3]])</f>
        <v>0</v>
      </c>
      <c r="CB186" s="1"/>
      <c r="CC186" s="1"/>
      <c r="CD186" s="6">
        <f>IF(Tabla2022[[#This Row],[ADICIÓN]]="SI",Tabla2022[[#This Row],[PLAZO DE EJECUCIÓN DÍAS]]+Tabla2022[[#This Row],[DÍAS PRORROGA 1]]+Tabla2022[[#This Row],[DÍAS PRORROGA  2]]+Tabla2022[[#This Row],[DÍAS PRORROGA 3]],Tabla2022[[#This Row],[FECHA DE TERMINACIÓN INICIAL]])</f>
        <v>44944</v>
      </c>
      <c r="CE186" s="12">
        <f>IF(Tabla2022[[#This Row],[ADICIÓN]]="SI",Tabla2022[[#This Row],[VALOR INICIAL DEL CONTRATO]]+Tabla2022[[#This Row],[VALOR ADICIONES ]],Tabla2022[[#This Row],[VALOR INICIAL DEL CONTRATO]])</f>
        <v>13500000</v>
      </c>
      <c r="CF186" s="8"/>
      <c r="CG186" s="8"/>
      <c r="CH186" s="5"/>
      <c r="CI186" s="8"/>
      <c r="CJ186" s="8"/>
      <c r="CK186" s="8"/>
      <c r="CL186" s="8"/>
      <c r="CM186" s="8"/>
    </row>
    <row r="187" spans="1:91" ht="51" x14ac:dyDescent="0.45">
      <c r="A187" s="50">
        <v>2022</v>
      </c>
      <c r="B187" s="1">
        <v>184</v>
      </c>
      <c r="C187" s="1" t="s">
        <v>91</v>
      </c>
      <c r="D187" s="1" t="str">
        <f>IF(Tabla2022[[#This Row],[FECHA DE TERMINACIÓN FINAL]]=0,"PENDIENTE FECHA",IF(Tabla2022[[#This Row],[FECHA DE TERMINACIÓN FINAL]]&lt;15,"PRÓXIMO A VENCER",IF(Tabla2022[[#This Row],[FECHA DE TERMINACIÓN FINAL]]&gt;30,"VIGENTE",IF(Tabla2022[[#This Row],[FECHA DE TERMINACIÓN FINAL]]&lt;0,"VENCIDO"))))</f>
        <v>VIGENTE</v>
      </c>
      <c r="E187" s="1">
        <v>74376</v>
      </c>
      <c r="F187" s="1" t="s">
        <v>1758</v>
      </c>
      <c r="G187" s="1" t="s">
        <v>1759</v>
      </c>
      <c r="H187" s="5" t="s">
        <v>1760</v>
      </c>
      <c r="I187" s="1" t="s">
        <v>1724</v>
      </c>
      <c r="J187" s="1">
        <v>703</v>
      </c>
      <c r="K187" s="6">
        <v>44763</v>
      </c>
      <c r="L187" s="1">
        <v>822</v>
      </c>
      <c r="M187" s="6">
        <v>44791</v>
      </c>
      <c r="N187" s="8" t="s">
        <v>610</v>
      </c>
      <c r="O187" s="1" t="s">
        <v>97</v>
      </c>
      <c r="P187" s="1" t="s">
        <v>98</v>
      </c>
      <c r="Q187" s="1">
        <v>1</v>
      </c>
      <c r="R187" s="8" t="s">
        <v>1761</v>
      </c>
      <c r="S187" s="10" t="s">
        <v>1754</v>
      </c>
      <c r="T187" s="1" t="s">
        <v>101</v>
      </c>
      <c r="U187" s="1" t="s">
        <v>1762</v>
      </c>
      <c r="V187" s="1" t="s">
        <v>103</v>
      </c>
      <c r="W187" s="8" t="s">
        <v>104</v>
      </c>
      <c r="X187" s="8" t="s">
        <v>105</v>
      </c>
      <c r="Y187" s="1" t="s">
        <v>106</v>
      </c>
      <c r="Z187" s="1" t="s">
        <v>299</v>
      </c>
      <c r="AA187" s="1" t="s">
        <v>114</v>
      </c>
      <c r="AB187" s="1" t="s">
        <v>108</v>
      </c>
      <c r="AC187" s="1">
        <v>79819241</v>
      </c>
      <c r="AD187" s="1">
        <v>2</v>
      </c>
      <c r="AE187" s="1" t="str">
        <f>IF(Tabla2022[[#This Row],[CONTRATISTA CONJUNTO]]="NO"," - ")</f>
        <v xml:space="preserve"> - </v>
      </c>
      <c r="AF187" s="1" t="str">
        <f>IF(Tabla2022[[#This Row],[CONTRATISTA CONJUNTO]]="NO"," - ")</f>
        <v xml:space="preserve"> - </v>
      </c>
      <c r="AG187" s="1" t="str">
        <f>IF(Tabla2022[[#This Row],[CONTRATISTA CONJUNTO]]="NO"," - ")</f>
        <v xml:space="preserve"> - </v>
      </c>
      <c r="AH187" s="6">
        <v>30227</v>
      </c>
      <c r="AI187" s="5" t="s">
        <v>1763</v>
      </c>
      <c r="AJ187" s="1">
        <v>3407015</v>
      </c>
      <c r="AK187" s="1" t="s">
        <v>1764</v>
      </c>
      <c r="AL187" s="1" t="s">
        <v>298</v>
      </c>
      <c r="AM187" s="1">
        <v>1019076465</v>
      </c>
      <c r="AN187" s="1">
        <v>8</v>
      </c>
      <c r="AO187" s="1"/>
      <c r="AP187" s="1"/>
      <c r="AQ187" s="1" t="s">
        <v>113</v>
      </c>
      <c r="AR187" s="1" t="s">
        <v>114</v>
      </c>
      <c r="AS187" s="6">
        <v>44793</v>
      </c>
      <c r="AT187" s="1" t="s">
        <v>705</v>
      </c>
      <c r="AU187" s="6">
        <v>44789</v>
      </c>
      <c r="AV187" s="6">
        <v>44790</v>
      </c>
      <c r="AW187" s="12">
        <v>13500000</v>
      </c>
      <c r="AX187" s="13">
        <v>44795</v>
      </c>
      <c r="AY187" s="6">
        <v>44947</v>
      </c>
      <c r="AZ187" s="14">
        <v>44947.999305555553</v>
      </c>
      <c r="BA187" s="1">
        <f>Tabla2022[[#This Row],[FECHA DE TERMINACIÓN INICIAL]]-Tabla2022[[#This Row],[FECHA ACTA DE INICIO]]</f>
        <v>152</v>
      </c>
      <c r="BB187" s="1">
        <f>ROUND(BA187/30,0)</f>
        <v>5</v>
      </c>
      <c r="BC187" s="12">
        <f>IF(Tabla2022[[#This Row],[PLAZO DE EJECUCIÓN MESES ]]&gt;0,Tabla2022[[#This Row],[VALOR INICIAL DEL CONTRATO]]/Tabla2022[[#This Row],[PLAZO DE EJECUCIÓN MESES ]]," 0 ")</f>
        <v>2700000</v>
      </c>
      <c r="BD187" s="1" t="s">
        <v>101</v>
      </c>
      <c r="BE187" s="12">
        <f>IF(Tabla2022[[#This Row],[ANTICIPOS]]="NO",0," - ")</f>
        <v>0</v>
      </c>
      <c r="BF187" s="1" t="s">
        <v>101</v>
      </c>
      <c r="BG187" s="1"/>
      <c r="BH187" s="1"/>
      <c r="BI187" s="1"/>
      <c r="BJ187" s="1"/>
      <c r="BK187" s="1"/>
      <c r="BL187" s="1"/>
      <c r="BM187" s="1"/>
      <c r="BN187" s="1"/>
      <c r="BO187" s="1"/>
      <c r="BP187" s="1"/>
      <c r="BQ187" s="1"/>
      <c r="BR187" s="1"/>
      <c r="BS187" s="1"/>
      <c r="BT187" s="1"/>
      <c r="BU187" s="1"/>
      <c r="BV187" s="1"/>
      <c r="BW187" s="1"/>
      <c r="BX187" s="1"/>
      <c r="BY187" s="1"/>
      <c r="BZ187" s="1">
        <f>Tabla2022[[#This Row],[DÍAS PRORROGA 1]]+Tabla2022[[#This Row],[DÍAS PRORROGA  2]]+Tabla2022[[#This Row],[DÍAS PRORROGA 3]]</f>
        <v>0</v>
      </c>
      <c r="CA187" s="12">
        <f>IF(Tabla2022[[#This Row],[ADICIÓN]]="NO",0,Tabla2022[[#This Row],[VALOR ADICIÓN 1]]+Tabla2022[[#This Row],[VALOR ADICIÓN 2]]+Tabla2022[[#This Row],[VALOR ADICIÓN 3]])</f>
        <v>0</v>
      </c>
      <c r="CB187" s="1"/>
      <c r="CC187" s="1"/>
      <c r="CD187" s="6">
        <f>IF(Tabla2022[[#This Row],[ADICIÓN]]="SI",Tabla2022[[#This Row],[PLAZO DE EJECUCIÓN DÍAS]]+Tabla2022[[#This Row],[DÍAS PRORROGA 1]]+Tabla2022[[#This Row],[DÍAS PRORROGA  2]]+Tabla2022[[#This Row],[DÍAS PRORROGA 3]],Tabla2022[[#This Row],[FECHA DE TERMINACIÓN INICIAL]])</f>
        <v>44947</v>
      </c>
      <c r="CE187" s="12">
        <f>IF(Tabla2022[[#This Row],[ADICIÓN]]="SI",Tabla2022[[#This Row],[VALOR INICIAL DEL CONTRATO]]+Tabla2022[[#This Row],[VALOR ADICIONES ]],Tabla2022[[#This Row],[VALOR INICIAL DEL CONTRATO]])</f>
        <v>13500000</v>
      </c>
      <c r="CF187" s="8"/>
      <c r="CG187" s="8"/>
      <c r="CH187" s="5"/>
      <c r="CI187" s="8"/>
      <c r="CJ187" s="8"/>
      <c r="CK187" s="8"/>
      <c r="CL187" s="8"/>
      <c r="CM187" s="8"/>
    </row>
    <row r="188" spans="1:91" ht="51" x14ac:dyDescent="0.45">
      <c r="A188" s="50">
        <v>2022</v>
      </c>
      <c r="B188" s="1">
        <v>185</v>
      </c>
      <c r="C188" s="1" t="s">
        <v>91</v>
      </c>
      <c r="D188" s="1" t="str">
        <f>IF(Tabla2022[[#This Row],[FECHA DE TERMINACIÓN FINAL]]=0,"PENDIENTE FECHA",IF(Tabla2022[[#This Row],[FECHA DE TERMINACIÓN FINAL]]&lt;15,"PRÓXIMO A VENCER",IF(Tabla2022[[#This Row],[FECHA DE TERMINACIÓN FINAL]]&gt;30,"VIGENTE",IF(Tabla2022[[#This Row],[FECHA DE TERMINACIÓN FINAL]]&lt;0,"VENCIDO"))))</f>
        <v>VIGENTE</v>
      </c>
      <c r="E188" s="1">
        <v>74377</v>
      </c>
      <c r="F188" s="1" t="s">
        <v>1765</v>
      </c>
      <c r="G188" s="1" t="s">
        <v>1766</v>
      </c>
      <c r="H188" s="5" t="s">
        <v>1767</v>
      </c>
      <c r="I188" s="1" t="s">
        <v>1768</v>
      </c>
      <c r="J188" s="1">
        <v>700</v>
      </c>
      <c r="K188" s="6">
        <v>44763</v>
      </c>
      <c r="L188" s="1">
        <v>871</v>
      </c>
      <c r="M188" s="6">
        <v>44789</v>
      </c>
      <c r="N188" s="8" t="s">
        <v>610</v>
      </c>
      <c r="O188" s="1" t="s">
        <v>97</v>
      </c>
      <c r="P188" s="1" t="s">
        <v>98</v>
      </c>
      <c r="Q188" s="1">
        <v>1</v>
      </c>
      <c r="R188" s="10" t="s">
        <v>1769</v>
      </c>
      <c r="S188" s="10" t="s">
        <v>1769</v>
      </c>
      <c r="T188" s="1" t="s">
        <v>101</v>
      </c>
      <c r="U188" s="68" t="s">
        <v>1770</v>
      </c>
      <c r="V188" s="1" t="s">
        <v>103</v>
      </c>
      <c r="W188" s="8" t="s">
        <v>104</v>
      </c>
      <c r="X188" s="8" t="s">
        <v>105</v>
      </c>
      <c r="Y188" s="1" t="s">
        <v>106</v>
      </c>
      <c r="Z188" s="1"/>
      <c r="AA188" s="1"/>
      <c r="AB188" s="1" t="s">
        <v>108</v>
      </c>
      <c r="AC188" s="1">
        <v>1055314053</v>
      </c>
      <c r="AD188" s="1">
        <v>1</v>
      </c>
      <c r="AE188" s="1" t="str">
        <f>IF(Tabla2022[[#This Row],[CONTRATISTA CONJUNTO]]="NO"," - ")</f>
        <v xml:space="preserve"> - </v>
      </c>
      <c r="AF188" s="1" t="str">
        <f>IF(Tabla2022[[#This Row],[CONTRATISTA CONJUNTO]]="NO"," - ")</f>
        <v xml:space="preserve"> - </v>
      </c>
      <c r="AG188" s="1" t="str">
        <f>IF(Tabla2022[[#This Row],[CONTRATISTA CONJUNTO]]="NO"," - ")</f>
        <v xml:space="preserve"> - </v>
      </c>
      <c r="AH188" s="6">
        <v>34057</v>
      </c>
      <c r="AI188" s="5" t="s">
        <v>1771</v>
      </c>
      <c r="AJ188" s="1">
        <v>3222110636</v>
      </c>
      <c r="AK188" s="1" t="s">
        <v>1772</v>
      </c>
      <c r="AL188" s="1"/>
      <c r="AM188" s="1"/>
      <c r="AN188" s="1"/>
      <c r="AO188" s="1"/>
      <c r="AP188" s="1"/>
      <c r="AQ188" s="1" t="s">
        <v>113</v>
      </c>
      <c r="AR188" s="1" t="s">
        <v>114</v>
      </c>
      <c r="AS188" s="6">
        <v>44791</v>
      </c>
      <c r="AT188" s="1" t="s">
        <v>705</v>
      </c>
      <c r="AU188" s="6">
        <v>44784</v>
      </c>
      <c r="AV188" s="6">
        <v>44784</v>
      </c>
      <c r="AW188" s="12">
        <v>13000000</v>
      </c>
      <c r="AX188" s="13">
        <v>44790</v>
      </c>
      <c r="AY188" s="6">
        <v>44942</v>
      </c>
      <c r="AZ188" s="14">
        <v>44942.999305555553</v>
      </c>
      <c r="BA188" s="1">
        <f>Tabla2022[[#This Row],[FECHA DE TERMINACIÓN INICIAL]]-Tabla2022[[#This Row],[FECHA ACTA DE INICIO]]</f>
        <v>152</v>
      </c>
      <c r="BB188" s="1">
        <f>ROUND(BA188/30,0)</f>
        <v>5</v>
      </c>
      <c r="BC188" s="12">
        <f>IF(Tabla2022[[#This Row],[PLAZO DE EJECUCIÓN MESES ]]&gt;0,Tabla2022[[#This Row],[VALOR INICIAL DEL CONTRATO]]/Tabla2022[[#This Row],[PLAZO DE EJECUCIÓN MESES ]]," 0 ")</f>
        <v>2600000</v>
      </c>
      <c r="BD188" s="1" t="s">
        <v>101</v>
      </c>
      <c r="BE188" s="12">
        <f>IF(Tabla2022[[#This Row],[ANTICIPOS]]="NO",0," - ")</f>
        <v>0</v>
      </c>
      <c r="BF188" s="1" t="s">
        <v>101</v>
      </c>
      <c r="BG188" s="1"/>
      <c r="BH188" s="1"/>
      <c r="BI188" s="1"/>
      <c r="BJ188" s="1"/>
      <c r="BK188" s="1"/>
      <c r="BL188" s="1"/>
      <c r="BM188" s="1"/>
      <c r="BN188" s="1"/>
      <c r="BO188" s="1"/>
      <c r="BP188" s="1"/>
      <c r="BQ188" s="1"/>
      <c r="BR188" s="1"/>
      <c r="BS188" s="1"/>
      <c r="BT188" s="1"/>
      <c r="BU188" s="1"/>
      <c r="BV188" s="1"/>
      <c r="BW188" s="1"/>
      <c r="BX188" s="1"/>
      <c r="BY188" s="1"/>
      <c r="BZ188" s="1">
        <f>Tabla2022[[#This Row],[DÍAS PRORROGA 1]]+Tabla2022[[#This Row],[DÍAS PRORROGA  2]]+Tabla2022[[#This Row],[DÍAS PRORROGA 3]]</f>
        <v>0</v>
      </c>
      <c r="CA188" s="12">
        <f>IF(Tabla2022[[#This Row],[ADICIÓN]]="NO",0,Tabla2022[[#This Row],[VALOR ADICIÓN 1]]+Tabla2022[[#This Row],[VALOR ADICIÓN 2]]+Tabla2022[[#This Row],[VALOR ADICIÓN 3]])</f>
        <v>0</v>
      </c>
      <c r="CB188" s="1"/>
      <c r="CC188" s="1"/>
      <c r="CD188" s="6">
        <f>IF(Tabla2022[[#This Row],[ADICIÓN]]="SI",Tabla2022[[#This Row],[PLAZO DE EJECUCIÓN DÍAS]]+Tabla2022[[#This Row],[DÍAS PRORROGA 1]]+Tabla2022[[#This Row],[DÍAS PRORROGA  2]]+Tabla2022[[#This Row],[DÍAS PRORROGA 3]],Tabla2022[[#This Row],[FECHA DE TERMINACIÓN INICIAL]])</f>
        <v>44942</v>
      </c>
      <c r="CE188" s="12">
        <f>IF(Tabla2022[[#This Row],[ADICIÓN]]="SI",Tabla2022[[#This Row],[VALOR INICIAL DEL CONTRATO]]+Tabla2022[[#This Row],[VALOR ADICIONES ]],Tabla2022[[#This Row],[VALOR INICIAL DEL CONTRATO]])</f>
        <v>13000000</v>
      </c>
      <c r="CF188" s="8"/>
      <c r="CG188" s="8"/>
      <c r="CH188" s="5"/>
      <c r="CI188" s="8"/>
      <c r="CJ188" s="8"/>
      <c r="CK188" s="8"/>
      <c r="CL188" s="8"/>
      <c r="CM188" s="8"/>
    </row>
    <row r="189" spans="1:91" ht="51" x14ac:dyDescent="0.45">
      <c r="A189" s="50">
        <v>2022</v>
      </c>
      <c r="B189" s="1">
        <v>186</v>
      </c>
      <c r="C189" s="1" t="s">
        <v>91</v>
      </c>
      <c r="D189" s="1" t="str">
        <f>IF(Tabla2022[[#This Row],[FECHA DE TERMINACIÓN FINAL]]=0,"PENDIENTE FECHA",IF(Tabla2022[[#This Row],[FECHA DE TERMINACIÓN FINAL]]&lt;15,"PRÓXIMO A VENCER",IF(Tabla2022[[#This Row],[FECHA DE TERMINACIÓN FINAL]]&gt;30,"VIGENTE",IF(Tabla2022[[#This Row],[FECHA DE TERMINACIÓN FINAL]]&lt;0,"VENCIDO"))))</f>
        <v>VIGENTE</v>
      </c>
      <c r="E189" s="1">
        <v>74378</v>
      </c>
      <c r="F189" s="1" t="s">
        <v>1773</v>
      </c>
      <c r="G189" s="1" t="s">
        <v>1774</v>
      </c>
      <c r="H189" s="5" t="s">
        <v>1775</v>
      </c>
      <c r="I189" s="1" t="s">
        <v>176</v>
      </c>
      <c r="J189" s="1">
        <v>701</v>
      </c>
      <c r="K189" s="6">
        <v>44763</v>
      </c>
      <c r="L189" s="1"/>
      <c r="M189" s="1"/>
      <c r="N189" s="8" t="s">
        <v>610</v>
      </c>
      <c r="O189" s="1" t="s">
        <v>97</v>
      </c>
      <c r="P189" s="1" t="s">
        <v>98</v>
      </c>
      <c r="Q189" s="1">
        <v>1</v>
      </c>
      <c r="R189" s="10" t="s">
        <v>1753</v>
      </c>
      <c r="S189" s="10" t="s">
        <v>1754</v>
      </c>
      <c r="T189" s="1" t="s">
        <v>101</v>
      </c>
      <c r="U189" s="1" t="s">
        <v>1776</v>
      </c>
      <c r="V189" s="1" t="s">
        <v>103</v>
      </c>
      <c r="W189" s="8" t="s">
        <v>104</v>
      </c>
      <c r="X189" s="8" t="s">
        <v>105</v>
      </c>
      <c r="Y189" s="1" t="s">
        <v>106</v>
      </c>
      <c r="Z189" s="1" t="s">
        <v>299</v>
      </c>
      <c r="AA189" s="1"/>
      <c r="AB189" s="1" t="s">
        <v>108</v>
      </c>
      <c r="AC189" s="1">
        <v>1007829181</v>
      </c>
      <c r="AD189" s="1">
        <v>0</v>
      </c>
      <c r="AE189" s="1" t="str">
        <f>IF(Tabla2022[[#This Row],[CONTRATISTA CONJUNTO]]="NO"," - ")</f>
        <v xml:space="preserve"> - </v>
      </c>
      <c r="AF189" s="1" t="str">
        <f>IF(Tabla2022[[#This Row],[CONTRATISTA CONJUNTO]]="NO"," - ")</f>
        <v xml:space="preserve"> - </v>
      </c>
      <c r="AG189" s="1" t="str">
        <f>IF(Tabla2022[[#This Row],[CONTRATISTA CONJUNTO]]="NO"," - ")</f>
        <v xml:space="preserve"> - </v>
      </c>
      <c r="AH189" s="6">
        <v>34080</v>
      </c>
      <c r="AI189" s="5" t="s">
        <v>1777</v>
      </c>
      <c r="AJ189" s="1">
        <v>3214509261</v>
      </c>
      <c r="AK189" s="1" t="s">
        <v>1778</v>
      </c>
      <c r="AL189" s="1" t="s">
        <v>298</v>
      </c>
      <c r="AM189" s="1">
        <v>1019076465</v>
      </c>
      <c r="AN189" s="1">
        <v>8</v>
      </c>
      <c r="AO189" s="1"/>
      <c r="AP189" s="1"/>
      <c r="AQ189" s="1" t="s">
        <v>113</v>
      </c>
      <c r="AR189" s="1" t="s">
        <v>114</v>
      </c>
      <c r="AS189" s="6">
        <v>44793</v>
      </c>
      <c r="AT189" s="1" t="s">
        <v>705</v>
      </c>
      <c r="AU189" s="6">
        <v>44783</v>
      </c>
      <c r="AV189" s="6">
        <v>44783</v>
      </c>
      <c r="AW189" s="12">
        <v>13500000</v>
      </c>
      <c r="AX189" s="13">
        <v>44795</v>
      </c>
      <c r="AY189" s="6">
        <v>44947</v>
      </c>
      <c r="AZ189" s="14">
        <v>44947.999305555553</v>
      </c>
      <c r="BA189" s="1">
        <f>Tabla2022[[#This Row],[FECHA DE TERMINACIÓN INICIAL]]-Tabla2022[[#This Row],[FECHA ACTA DE INICIO]]</f>
        <v>152</v>
      </c>
      <c r="BB189" s="1">
        <f>ROUND(BA189/30,0)</f>
        <v>5</v>
      </c>
      <c r="BC189" s="12">
        <f>IF(Tabla2022[[#This Row],[PLAZO DE EJECUCIÓN MESES ]]&gt;0,Tabla2022[[#This Row],[VALOR INICIAL DEL CONTRATO]]/Tabla2022[[#This Row],[PLAZO DE EJECUCIÓN MESES ]]," 0 ")</f>
        <v>2700000</v>
      </c>
      <c r="BD189" s="1" t="s">
        <v>101</v>
      </c>
      <c r="BE189" s="12">
        <f>IF(Tabla2022[[#This Row],[ANTICIPOS]]="NO",0," - ")</f>
        <v>0</v>
      </c>
      <c r="BF189" s="1" t="s">
        <v>101</v>
      </c>
      <c r="BG189" s="1"/>
      <c r="BH189" s="1"/>
      <c r="BI189" s="1"/>
      <c r="BJ189" s="1"/>
      <c r="BK189" s="1"/>
      <c r="BL189" s="1"/>
      <c r="BM189" s="1"/>
      <c r="BN189" s="1"/>
      <c r="BO189" s="1"/>
      <c r="BP189" s="1"/>
      <c r="BQ189" s="1"/>
      <c r="BR189" s="1"/>
      <c r="BS189" s="1"/>
      <c r="BT189" s="1"/>
      <c r="BU189" s="1"/>
      <c r="BV189" s="1"/>
      <c r="BW189" s="1"/>
      <c r="BX189" s="1"/>
      <c r="BY189" s="1"/>
      <c r="BZ189" s="1">
        <f>Tabla2022[[#This Row],[DÍAS PRORROGA 1]]+Tabla2022[[#This Row],[DÍAS PRORROGA  2]]+Tabla2022[[#This Row],[DÍAS PRORROGA 3]]</f>
        <v>0</v>
      </c>
      <c r="CA189" s="12">
        <f>IF(Tabla2022[[#This Row],[ADICIÓN]]="NO",0,Tabla2022[[#This Row],[VALOR ADICIÓN 1]]+Tabla2022[[#This Row],[VALOR ADICIÓN 2]]+Tabla2022[[#This Row],[VALOR ADICIÓN 3]])</f>
        <v>0</v>
      </c>
      <c r="CB189" s="1"/>
      <c r="CC189" s="1"/>
      <c r="CD189" s="6">
        <f>IF(Tabla2022[[#This Row],[ADICIÓN]]="SI",Tabla2022[[#This Row],[PLAZO DE EJECUCIÓN DÍAS]]+Tabla2022[[#This Row],[DÍAS PRORROGA 1]]+Tabla2022[[#This Row],[DÍAS PRORROGA  2]]+Tabla2022[[#This Row],[DÍAS PRORROGA 3]],Tabla2022[[#This Row],[FECHA DE TERMINACIÓN INICIAL]])</f>
        <v>44947</v>
      </c>
      <c r="CE189" s="12">
        <f>IF(Tabla2022[[#This Row],[ADICIÓN]]="SI",Tabla2022[[#This Row],[VALOR INICIAL DEL CONTRATO]]+Tabla2022[[#This Row],[VALOR ADICIONES ]],Tabla2022[[#This Row],[VALOR INICIAL DEL CONTRATO]])</f>
        <v>13500000</v>
      </c>
      <c r="CF189" s="8"/>
      <c r="CG189" s="8"/>
      <c r="CH189" s="5"/>
      <c r="CI189" s="8"/>
      <c r="CJ189" s="8"/>
      <c r="CK189" s="8"/>
      <c r="CL189" s="8"/>
      <c r="CM189" s="8"/>
    </row>
    <row r="190" spans="1:91" ht="51" x14ac:dyDescent="0.45">
      <c r="A190" s="50">
        <v>2022</v>
      </c>
      <c r="B190" s="1">
        <v>187</v>
      </c>
      <c r="C190" s="1" t="s">
        <v>91</v>
      </c>
      <c r="D190" s="1" t="str">
        <f>IF(Tabla2022[[#This Row],[FECHA DE TERMINACIÓN FINAL]]=0,"PENDIENTE FECHA",IF(Tabla2022[[#This Row],[FECHA DE TERMINACIÓN FINAL]]&lt;15,"PRÓXIMO A VENCER",IF(Tabla2022[[#This Row],[FECHA DE TERMINACIÓN FINAL]]&gt;30,"VIGENTE",IF(Tabla2022[[#This Row],[FECHA DE TERMINACIÓN FINAL]]&lt;0,"VENCIDO"))))</f>
        <v>VIGENTE</v>
      </c>
      <c r="E190" s="1">
        <v>74378</v>
      </c>
      <c r="F190" s="1" t="s">
        <v>1779</v>
      </c>
      <c r="G190" s="1" t="s">
        <v>1780</v>
      </c>
      <c r="H190" s="5" t="s">
        <v>1781</v>
      </c>
      <c r="I190" s="1" t="s">
        <v>176</v>
      </c>
      <c r="J190" s="1">
        <v>701</v>
      </c>
      <c r="K190" s="6">
        <v>44763</v>
      </c>
      <c r="L190" s="1">
        <v>813</v>
      </c>
      <c r="M190" s="6">
        <v>44789</v>
      </c>
      <c r="N190" s="8" t="s">
        <v>610</v>
      </c>
      <c r="O190" s="1" t="s">
        <v>97</v>
      </c>
      <c r="P190" s="1" t="s">
        <v>98</v>
      </c>
      <c r="Q190" s="1">
        <v>1</v>
      </c>
      <c r="R190" s="10" t="s">
        <v>1753</v>
      </c>
      <c r="S190" s="10" t="s">
        <v>1754</v>
      </c>
      <c r="T190" s="1" t="s">
        <v>101</v>
      </c>
      <c r="U190" s="1" t="s">
        <v>1782</v>
      </c>
      <c r="V190" s="1" t="s">
        <v>103</v>
      </c>
      <c r="W190" s="8" t="s">
        <v>104</v>
      </c>
      <c r="X190" s="8" t="s">
        <v>105</v>
      </c>
      <c r="Y190" s="1" t="s">
        <v>106</v>
      </c>
      <c r="Z190" s="1" t="s">
        <v>299</v>
      </c>
      <c r="AA190" s="1" t="s">
        <v>114</v>
      </c>
      <c r="AB190" s="1" t="s">
        <v>108</v>
      </c>
      <c r="AC190" s="1">
        <v>1032656045</v>
      </c>
      <c r="AD190" s="1">
        <v>4</v>
      </c>
      <c r="AE190" s="1" t="str">
        <f>IF(Tabla2022[[#This Row],[CONTRATISTA CONJUNTO]]="NO"," - ")</f>
        <v xml:space="preserve"> - </v>
      </c>
      <c r="AF190" s="1" t="str">
        <f>IF(Tabla2022[[#This Row],[CONTRATISTA CONJUNTO]]="NO"," - ")</f>
        <v xml:space="preserve"> - </v>
      </c>
      <c r="AG190" s="1" t="str">
        <f>IF(Tabla2022[[#This Row],[CONTRATISTA CONJUNTO]]="NO"," - ")</f>
        <v xml:space="preserve"> - </v>
      </c>
      <c r="AH190" s="6">
        <v>31730</v>
      </c>
      <c r="AI190" s="5" t="s">
        <v>1783</v>
      </c>
      <c r="AJ190" s="1">
        <v>3132727451</v>
      </c>
      <c r="AK190" s="1" t="s">
        <v>1784</v>
      </c>
      <c r="AL190" s="1" t="s">
        <v>298</v>
      </c>
      <c r="AM190" s="1">
        <v>1019076465</v>
      </c>
      <c r="AN190" s="1">
        <v>8</v>
      </c>
      <c r="AO190" s="1"/>
      <c r="AP190" s="1"/>
      <c r="AQ190" s="1" t="s">
        <v>113</v>
      </c>
      <c r="AR190" s="1" t="s">
        <v>114</v>
      </c>
      <c r="AS190" s="6">
        <v>44793</v>
      </c>
      <c r="AT190" s="1" t="s">
        <v>705</v>
      </c>
      <c r="AU190" s="6">
        <v>44783</v>
      </c>
      <c r="AV190" s="6">
        <v>44783</v>
      </c>
      <c r="AW190" s="12">
        <v>13500000</v>
      </c>
      <c r="AX190" s="13">
        <v>44795</v>
      </c>
      <c r="AY190" s="6">
        <v>44947</v>
      </c>
      <c r="AZ190" s="14">
        <v>44947.999305555553</v>
      </c>
      <c r="BA190" s="1">
        <f>Tabla2022[[#This Row],[FECHA DE TERMINACIÓN INICIAL]]-Tabla2022[[#This Row],[FECHA ACTA DE INICIO]]</f>
        <v>152</v>
      </c>
      <c r="BB190" s="1">
        <f>ROUND(BA190/30,0)</f>
        <v>5</v>
      </c>
      <c r="BC190" s="12">
        <f>IF(Tabla2022[[#This Row],[PLAZO DE EJECUCIÓN MESES ]]&gt;0,Tabla2022[[#This Row],[VALOR INICIAL DEL CONTRATO]]/Tabla2022[[#This Row],[PLAZO DE EJECUCIÓN MESES ]]," 0 ")</f>
        <v>2700000</v>
      </c>
      <c r="BD190" s="1" t="s">
        <v>101</v>
      </c>
      <c r="BE190" s="12">
        <f>IF(Tabla2022[[#This Row],[ANTICIPOS]]="NO",0," - ")</f>
        <v>0</v>
      </c>
      <c r="BF190" s="1" t="s">
        <v>101</v>
      </c>
      <c r="BG190" s="1"/>
      <c r="BH190" s="1"/>
      <c r="BI190" s="1"/>
      <c r="BJ190" s="1"/>
      <c r="BK190" s="1"/>
      <c r="BL190" s="1"/>
      <c r="BM190" s="1"/>
      <c r="BN190" s="1"/>
      <c r="BO190" s="1"/>
      <c r="BP190" s="1"/>
      <c r="BQ190" s="1"/>
      <c r="BR190" s="1"/>
      <c r="BS190" s="1"/>
      <c r="BT190" s="1"/>
      <c r="BU190" s="1"/>
      <c r="BV190" s="1"/>
      <c r="BW190" s="1"/>
      <c r="BX190" s="1"/>
      <c r="BY190" s="1"/>
      <c r="BZ190" s="1">
        <f>Tabla2022[[#This Row],[DÍAS PRORROGA 1]]+Tabla2022[[#This Row],[DÍAS PRORROGA  2]]+Tabla2022[[#This Row],[DÍAS PRORROGA 3]]</f>
        <v>0</v>
      </c>
      <c r="CA190" s="12">
        <f>IF(Tabla2022[[#This Row],[ADICIÓN]]="NO",0,Tabla2022[[#This Row],[VALOR ADICIÓN 1]]+Tabla2022[[#This Row],[VALOR ADICIÓN 2]]+Tabla2022[[#This Row],[VALOR ADICIÓN 3]])</f>
        <v>0</v>
      </c>
      <c r="CB190" s="1"/>
      <c r="CC190" s="1"/>
      <c r="CD190" s="6">
        <f>IF(Tabla2022[[#This Row],[ADICIÓN]]="SI",Tabla2022[[#This Row],[PLAZO DE EJECUCIÓN DÍAS]]+Tabla2022[[#This Row],[DÍAS PRORROGA 1]]+Tabla2022[[#This Row],[DÍAS PRORROGA  2]]+Tabla2022[[#This Row],[DÍAS PRORROGA 3]],Tabla2022[[#This Row],[FECHA DE TERMINACIÓN INICIAL]])</f>
        <v>44947</v>
      </c>
      <c r="CE190" s="12">
        <f>IF(Tabla2022[[#This Row],[ADICIÓN]]="SI",Tabla2022[[#This Row],[VALOR INICIAL DEL CONTRATO]]+Tabla2022[[#This Row],[VALOR ADICIONES ]],Tabla2022[[#This Row],[VALOR INICIAL DEL CONTRATO]])</f>
        <v>13500000</v>
      </c>
      <c r="CF190" s="8"/>
      <c r="CG190" s="8"/>
      <c r="CH190" s="5"/>
      <c r="CI190" s="8"/>
      <c r="CJ190" s="8"/>
      <c r="CK190" s="8"/>
      <c r="CL190" s="8"/>
      <c r="CM190" s="8"/>
    </row>
    <row r="191" spans="1:91" ht="51" x14ac:dyDescent="0.45">
      <c r="A191" s="50">
        <v>2022</v>
      </c>
      <c r="B191" s="1">
        <v>188</v>
      </c>
      <c r="C191" s="1" t="s">
        <v>91</v>
      </c>
      <c r="D191" s="1" t="str">
        <f>IF(Tabla2022[[#This Row],[FECHA DE TERMINACIÓN FINAL]]=0,"PENDIENTE FECHA",IF(Tabla2022[[#This Row],[FECHA DE TERMINACIÓN FINAL]]&lt;15,"PRÓXIMO A VENCER",IF(Tabla2022[[#This Row],[FECHA DE TERMINACIÓN FINAL]]&gt;30,"VIGENTE",IF(Tabla2022[[#This Row],[FECHA DE TERMINACIÓN FINAL]]&lt;0,"VENCIDO"))))</f>
        <v>VIGENTE</v>
      </c>
      <c r="E191" s="1">
        <v>74377</v>
      </c>
      <c r="F191" s="1" t="s">
        <v>1785</v>
      </c>
      <c r="G191" s="1" t="s">
        <v>1786</v>
      </c>
      <c r="H191" s="5" t="s">
        <v>1787</v>
      </c>
      <c r="I191" s="1" t="s">
        <v>1768</v>
      </c>
      <c r="J191" s="1">
        <v>700</v>
      </c>
      <c r="K191" s="6">
        <v>44763</v>
      </c>
      <c r="L191" s="1">
        <v>818</v>
      </c>
      <c r="M191" s="6">
        <v>44789</v>
      </c>
      <c r="N191" s="8" t="s">
        <v>610</v>
      </c>
      <c r="O191" s="1" t="s">
        <v>97</v>
      </c>
      <c r="P191" s="1" t="s">
        <v>98</v>
      </c>
      <c r="Q191" s="1">
        <v>1</v>
      </c>
      <c r="R191" s="10" t="s">
        <v>1769</v>
      </c>
      <c r="S191" s="10" t="s">
        <v>1769</v>
      </c>
      <c r="T191" s="1" t="s">
        <v>101</v>
      </c>
      <c r="U191" s="68" t="s">
        <v>1788</v>
      </c>
      <c r="V191" s="1" t="s">
        <v>103</v>
      </c>
      <c r="W191" s="8" t="s">
        <v>104</v>
      </c>
      <c r="X191" s="8" t="s">
        <v>105</v>
      </c>
      <c r="Y191" s="1" t="s">
        <v>127</v>
      </c>
      <c r="Z191" s="1"/>
      <c r="AA191" s="1"/>
      <c r="AB191" s="1" t="s">
        <v>108</v>
      </c>
      <c r="AC191" s="1">
        <v>1023006848</v>
      </c>
      <c r="AD191" s="1">
        <v>0</v>
      </c>
      <c r="AE191" s="1" t="str">
        <f>IF(Tabla2022[[#This Row],[CONTRATISTA CONJUNTO]]="NO"," - ")</f>
        <v xml:space="preserve"> - </v>
      </c>
      <c r="AF191" s="1" t="str">
        <f>IF(Tabla2022[[#This Row],[CONTRATISTA CONJUNTO]]="NO"," - ")</f>
        <v xml:space="preserve"> - </v>
      </c>
      <c r="AG191" s="1" t="str">
        <f>IF(Tabla2022[[#This Row],[CONTRATISTA CONJUNTO]]="NO"," - ")</f>
        <v xml:space="preserve"> - </v>
      </c>
      <c r="AH191" s="6">
        <v>34910</v>
      </c>
      <c r="AI191" s="5" t="s">
        <v>1789</v>
      </c>
      <c r="AJ191" s="1">
        <v>3203101737</v>
      </c>
      <c r="AK191" s="1" t="s">
        <v>1790</v>
      </c>
      <c r="AL191" s="1"/>
      <c r="AM191" s="1"/>
      <c r="AN191" s="1"/>
      <c r="AO191" s="1"/>
      <c r="AP191" s="1"/>
      <c r="AQ191" s="1" t="s">
        <v>113</v>
      </c>
      <c r="AR191" s="1" t="s">
        <v>114</v>
      </c>
      <c r="AS191" s="6">
        <v>44791</v>
      </c>
      <c r="AT191" s="1" t="s">
        <v>705</v>
      </c>
      <c r="AU191" s="6">
        <v>44785</v>
      </c>
      <c r="AV191" s="6">
        <v>44785</v>
      </c>
      <c r="AW191" s="12">
        <v>13000000</v>
      </c>
      <c r="AX191" s="13">
        <v>44790</v>
      </c>
      <c r="AY191" s="6">
        <v>44942</v>
      </c>
      <c r="AZ191" s="14">
        <v>44942.999305555553</v>
      </c>
      <c r="BA191" s="1">
        <f>Tabla2022[[#This Row],[FECHA DE TERMINACIÓN INICIAL]]-Tabla2022[[#This Row],[FECHA ACTA DE INICIO]]</f>
        <v>152</v>
      </c>
      <c r="BB191" s="1">
        <f t="shared" ref="BB191:BB192" si="3">ROUND(BA191/30,0)</f>
        <v>5</v>
      </c>
      <c r="BC191" s="12">
        <f>IF(Tabla2022[[#This Row],[PLAZO DE EJECUCIÓN MESES ]]&gt;0,Tabla2022[[#This Row],[VALOR INICIAL DEL CONTRATO]]/Tabla2022[[#This Row],[PLAZO DE EJECUCIÓN MESES ]]," 0 ")</f>
        <v>2600000</v>
      </c>
      <c r="BD191" s="1" t="s">
        <v>101</v>
      </c>
      <c r="BE191" s="12">
        <f>IF(Tabla2022[[#This Row],[ANTICIPOS]]="NO",0," - ")</f>
        <v>0</v>
      </c>
      <c r="BF191" s="1" t="s">
        <v>101</v>
      </c>
      <c r="BG191" s="1"/>
      <c r="BH191" s="1"/>
      <c r="BI191" s="1"/>
      <c r="BJ191" s="1"/>
      <c r="BK191" s="1"/>
      <c r="BL191" s="1"/>
      <c r="BM191" s="1"/>
      <c r="BN191" s="1"/>
      <c r="BO191" s="1"/>
      <c r="BP191" s="1"/>
      <c r="BQ191" s="1"/>
      <c r="BR191" s="1"/>
      <c r="BS191" s="1"/>
      <c r="BT191" s="1"/>
      <c r="BU191" s="1"/>
      <c r="BV191" s="1"/>
      <c r="BW191" s="1"/>
      <c r="BX191" s="1"/>
      <c r="BY191" s="1"/>
      <c r="BZ191" s="1">
        <f>Tabla2022[[#This Row],[DÍAS PRORROGA 1]]+Tabla2022[[#This Row],[DÍAS PRORROGA  2]]+Tabla2022[[#This Row],[DÍAS PRORROGA 3]]</f>
        <v>0</v>
      </c>
      <c r="CA191" s="12">
        <f>IF(Tabla2022[[#This Row],[ADICIÓN]]="NO",0,Tabla2022[[#This Row],[VALOR ADICIÓN 1]]+Tabla2022[[#This Row],[VALOR ADICIÓN 2]]+Tabla2022[[#This Row],[VALOR ADICIÓN 3]])</f>
        <v>0</v>
      </c>
      <c r="CB191" s="1"/>
      <c r="CC191" s="1"/>
      <c r="CD191" s="6">
        <f>IF(Tabla2022[[#This Row],[ADICIÓN]]="SI",Tabla2022[[#This Row],[PLAZO DE EJECUCIÓN DÍAS]]+Tabla2022[[#This Row],[DÍAS PRORROGA 1]]+Tabla2022[[#This Row],[DÍAS PRORROGA  2]]+Tabla2022[[#This Row],[DÍAS PRORROGA 3]],Tabla2022[[#This Row],[FECHA DE TERMINACIÓN INICIAL]])</f>
        <v>44942</v>
      </c>
      <c r="CE191" s="12">
        <f>IF(Tabla2022[[#This Row],[ADICIÓN]]="SI",Tabla2022[[#This Row],[VALOR INICIAL DEL CONTRATO]]+Tabla2022[[#This Row],[VALOR ADICIONES ]],Tabla2022[[#This Row],[VALOR INICIAL DEL CONTRATO]])</f>
        <v>13000000</v>
      </c>
      <c r="CF191" s="8"/>
      <c r="CG191" s="8"/>
      <c r="CH191" s="5"/>
      <c r="CI191" s="8"/>
      <c r="CJ191" s="8"/>
      <c r="CK191" s="8"/>
      <c r="CL191" s="8"/>
      <c r="CM191" s="8"/>
    </row>
    <row r="192" spans="1:91" ht="51" x14ac:dyDescent="0.45">
      <c r="A192" s="50">
        <v>2022</v>
      </c>
      <c r="B192" s="1">
        <v>189</v>
      </c>
      <c r="C192" s="1" t="s">
        <v>91</v>
      </c>
      <c r="D192" s="1" t="str">
        <f>IF(Tabla2022[[#This Row],[FECHA DE TERMINACIÓN FINAL]]=0,"PENDIENTE FECHA",IF(Tabla2022[[#This Row],[FECHA DE TERMINACIÓN FINAL]]&lt;15,"PRÓXIMO A VENCER",IF(Tabla2022[[#This Row],[FECHA DE TERMINACIÓN FINAL]]&gt;30,"VIGENTE",IF(Tabla2022[[#This Row],[FECHA DE TERMINACIÓN FINAL]]&lt;0,"VENCIDO"))))</f>
        <v>VIGENTE</v>
      </c>
      <c r="E192" s="1">
        <v>74378</v>
      </c>
      <c r="F192" s="1" t="s">
        <v>1791</v>
      </c>
      <c r="G192" s="1" t="s">
        <v>1792</v>
      </c>
      <c r="H192" s="5" t="s">
        <v>1793</v>
      </c>
      <c r="I192" s="1" t="s">
        <v>176</v>
      </c>
      <c r="J192" s="1">
        <v>701</v>
      </c>
      <c r="K192" s="6">
        <v>44763</v>
      </c>
      <c r="L192" s="1">
        <v>814</v>
      </c>
      <c r="M192" s="6">
        <v>44789</v>
      </c>
      <c r="N192" s="8" t="s">
        <v>610</v>
      </c>
      <c r="O192" s="1" t="s">
        <v>97</v>
      </c>
      <c r="P192" s="1" t="s">
        <v>98</v>
      </c>
      <c r="Q192" s="1">
        <v>1</v>
      </c>
      <c r="R192" s="8" t="s">
        <v>1753</v>
      </c>
      <c r="S192" s="10" t="s">
        <v>1754</v>
      </c>
      <c r="T192" s="1" t="s">
        <v>101</v>
      </c>
      <c r="U192" s="1" t="s">
        <v>1794</v>
      </c>
      <c r="V192" s="1" t="s">
        <v>103</v>
      </c>
      <c r="W192" s="8" t="s">
        <v>104</v>
      </c>
      <c r="X192" s="8" t="s">
        <v>105</v>
      </c>
      <c r="Y192" s="1" t="s">
        <v>106</v>
      </c>
      <c r="Z192" s="1" t="s">
        <v>299</v>
      </c>
      <c r="AA192" s="1"/>
      <c r="AB192" s="1" t="s">
        <v>108</v>
      </c>
      <c r="AC192" s="1">
        <v>79632409</v>
      </c>
      <c r="AD192" s="1">
        <v>8</v>
      </c>
      <c r="AE192" s="1" t="str">
        <f>IF(Tabla2022[[#This Row],[CONTRATISTA CONJUNTO]]="NO"," - ")</f>
        <v xml:space="preserve"> - </v>
      </c>
      <c r="AF192" s="1" t="str">
        <f>IF(Tabla2022[[#This Row],[CONTRATISTA CONJUNTO]]="NO"," - ")</f>
        <v xml:space="preserve"> - </v>
      </c>
      <c r="AG192" s="1" t="str">
        <f>IF(Tabla2022[[#This Row],[CONTRATISTA CONJUNTO]]="NO"," - ")</f>
        <v xml:space="preserve"> - </v>
      </c>
      <c r="AH192" s="6">
        <v>27859</v>
      </c>
      <c r="AI192" s="5" t="s">
        <v>1795</v>
      </c>
      <c r="AJ192" s="1">
        <v>3223037819</v>
      </c>
      <c r="AK192" s="1" t="s">
        <v>1796</v>
      </c>
      <c r="AL192" s="1" t="s">
        <v>298</v>
      </c>
      <c r="AM192" s="1">
        <v>1019076465</v>
      </c>
      <c r="AN192" s="1">
        <v>8</v>
      </c>
      <c r="AO192" s="1"/>
      <c r="AP192" s="1"/>
      <c r="AQ192" s="1" t="s">
        <v>113</v>
      </c>
      <c r="AR192" s="1" t="s">
        <v>114</v>
      </c>
      <c r="AS192" s="6">
        <v>44793</v>
      </c>
      <c r="AT192" s="1" t="s">
        <v>705</v>
      </c>
      <c r="AU192" s="6">
        <v>44783</v>
      </c>
      <c r="AV192" s="6">
        <v>44784</v>
      </c>
      <c r="AW192" s="12">
        <v>13500000</v>
      </c>
      <c r="AX192" s="13">
        <v>44795</v>
      </c>
      <c r="AY192" s="6">
        <v>44947</v>
      </c>
      <c r="AZ192" s="14">
        <v>44947.999305555553</v>
      </c>
      <c r="BA192" s="1">
        <f>Tabla2022[[#This Row],[FECHA DE TERMINACIÓN INICIAL]]-Tabla2022[[#This Row],[FECHA ACTA DE INICIO]]</f>
        <v>152</v>
      </c>
      <c r="BB192" s="1">
        <f t="shared" si="3"/>
        <v>5</v>
      </c>
      <c r="BC192" s="12">
        <f>IF(Tabla2022[[#This Row],[PLAZO DE EJECUCIÓN MESES ]]&gt;0,Tabla2022[[#This Row],[VALOR INICIAL DEL CONTRATO]]/Tabla2022[[#This Row],[PLAZO DE EJECUCIÓN MESES ]]," 0 ")</f>
        <v>2700000</v>
      </c>
      <c r="BD192" s="1" t="s">
        <v>101</v>
      </c>
      <c r="BE192" s="12">
        <f>IF(Tabla2022[[#This Row],[ANTICIPOS]]="NO",0," - ")</f>
        <v>0</v>
      </c>
      <c r="BF192" s="1" t="s">
        <v>101</v>
      </c>
      <c r="BG192" s="1"/>
      <c r="BH192" s="1"/>
      <c r="BI192" s="1"/>
      <c r="BJ192" s="1"/>
      <c r="BK192" s="1"/>
      <c r="BL192" s="1"/>
      <c r="BM192" s="1"/>
      <c r="BN192" s="1"/>
      <c r="BO192" s="1"/>
      <c r="BP192" s="1"/>
      <c r="BQ192" s="1"/>
      <c r="BR192" s="1"/>
      <c r="BS192" s="1"/>
      <c r="BT192" s="1"/>
      <c r="BU192" s="1"/>
      <c r="BV192" s="1"/>
      <c r="BW192" s="1"/>
      <c r="BX192" s="1"/>
      <c r="BY192" s="1"/>
      <c r="BZ192" s="1">
        <f>Tabla2022[[#This Row],[DÍAS PRORROGA 1]]+Tabla2022[[#This Row],[DÍAS PRORROGA  2]]+Tabla2022[[#This Row],[DÍAS PRORROGA 3]]</f>
        <v>0</v>
      </c>
      <c r="CA192" s="12">
        <f>IF(Tabla2022[[#This Row],[ADICIÓN]]="NO",0,Tabla2022[[#This Row],[VALOR ADICIÓN 1]]+Tabla2022[[#This Row],[VALOR ADICIÓN 2]]+Tabla2022[[#This Row],[VALOR ADICIÓN 3]])</f>
        <v>0</v>
      </c>
      <c r="CB192" s="1"/>
      <c r="CC192" s="1"/>
      <c r="CD192" s="6">
        <f>IF(Tabla2022[[#This Row],[ADICIÓN]]="SI",Tabla2022[[#This Row],[PLAZO DE EJECUCIÓN DÍAS]]+Tabla2022[[#This Row],[DÍAS PRORROGA 1]]+Tabla2022[[#This Row],[DÍAS PRORROGA  2]]+Tabla2022[[#This Row],[DÍAS PRORROGA 3]],Tabla2022[[#This Row],[FECHA DE TERMINACIÓN INICIAL]])</f>
        <v>44947</v>
      </c>
      <c r="CE192" s="12">
        <f>IF(Tabla2022[[#This Row],[ADICIÓN]]="SI",Tabla2022[[#This Row],[VALOR INICIAL DEL CONTRATO]]+Tabla2022[[#This Row],[VALOR ADICIONES ]],Tabla2022[[#This Row],[VALOR INICIAL DEL CONTRATO]])</f>
        <v>13500000</v>
      </c>
      <c r="CF192" s="8"/>
      <c r="CG192" s="8"/>
      <c r="CH192" s="5"/>
      <c r="CI192" s="8"/>
      <c r="CJ192" s="8"/>
      <c r="CK192" s="8"/>
      <c r="CL192" s="8"/>
      <c r="CM192" s="8"/>
    </row>
    <row r="193" spans="1:91" ht="51" x14ac:dyDescent="0.45">
      <c r="A193" s="50">
        <v>2022</v>
      </c>
      <c r="B193" s="1">
        <v>190</v>
      </c>
      <c r="C193" s="1" t="s">
        <v>91</v>
      </c>
      <c r="D193" s="1" t="str">
        <f>IF(Tabla2022[[#This Row],[FECHA DE TERMINACIÓN FINAL]]=0,"PENDIENTE FECHA",IF(Tabla2022[[#This Row],[FECHA DE TERMINACIÓN FINAL]]&lt;15,"PRÓXIMO A VENCER",IF(Tabla2022[[#This Row],[FECHA DE TERMINACIÓN FINAL]]&gt;30,"VIGENTE",IF(Tabla2022[[#This Row],[FECHA DE TERMINACIÓN FINAL]]&lt;0,"VENCIDO"))))</f>
        <v>VIGENTE</v>
      </c>
      <c r="E193" s="1">
        <v>74378</v>
      </c>
      <c r="F193" s="1" t="s">
        <v>1797</v>
      </c>
      <c r="G193" s="1" t="s">
        <v>1798</v>
      </c>
      <c r="H193" s="5" t="s">
        <v>1799</v>
      </c>
      <c r="I193" s="1" t="s">
        <v>1724</v>
      </c>
      <c r="J193" s="1">
        <v>701</v>
      </c>
      <c r="K193" s="6">
        <v>44763</v>
      </c>
      <c r="L193" s="1">
        <v>821</v>
      </c>
      <c r="M193" s="6">
        <v>44791</v>
      </c>
      <c r="N193" s="8" t="s">
        <v>610</v>
      </c>
      <c r="O193" s="1" t="s">
        <v>97</v>
      </c>
      <c r="P193" s="1" t="s">
        <v>98</v>
      </c>
      <c r="Q193" s="1">
        <v>1</v>
      </c>
      <c r="R193" s="8" t="s">
        <v>1753</v>
      </c>
      <c r="S193" s="10" t="s">
        <v>1754</v>
      </c>
      <c r="T193" s="1" t="s">
        <v>101</v>
      </c>
      <c r="U193" s="1" t="s">
        <v>1800</v>
      </c>
      <c r="V193" s="1" t="s">
        <v>103</v>
      </c>
      <c r="W193" s="8" t="s">
        <v>104</v>
      </c>
      <c r="X193" s="8" t="s">
        <v>105</v>
      </c>
      <c r="Y193" s="1" t="s">
        <v>106</v>
      </c>
      <c r="Z193" s="1" t="s">
        <v>299</v>
      </c>
      <c r="AA193" s="1"/>
      <c r="AB193" s="1" t="s">
        <v>108</v>
      </c>
      <c r="AC193" s="1">
        <v>80452901</v>
      </c>
      <c r="AD193" s="1">
        <v>1</v>
      </c>
      <c r="AE193" s="1" t="str">
        <f>IF(Tabla2022[[#This Row],[CONTRATISTA CONJUNTO]]="NO"," - ")</f>
        <v xml:space="preserve"> - </v>
      </c>
      <c r="AF193" s="1" t="str">
        <f>IF(Tabla2022[[#This Row],[CONTRATISTA CONJUNTO]]="NO"," - ")</f>
        <v xml:space="preserve"> - </v>
      </c>
      <c r="AG193" s="1" t="str">
        <f>IF(Tabla2022[[#This Row],[CONTRATISTA CONJUNTO]]="NO"," - ")</f>
        <v xml:space="preserve"> - </v>
      </c>
      <c r="AH193" s="6">
        <v>26545</v>
      </c>
      <c r="AI193" s="5" t="s">
        <v>1801</v>
      </c>
      <c r="AJ193" s="1">
        <v>7625174</v>
      </c>
      <c r="AK193" s="1" t="s">
        <v>1802</v>
      </c>
      <c r="AL193" s="1" t="s">
        <v>298</v>
      </c>
      <c r="AM193" s="1">
        <v>1019076465</v>
      </c>
      <c r="AN193" s="1">
        <v>8</v>
      </c>
      <c r="AO193" s="1"/>
      <c r="AP193" s="1"/>
      <c r="AQ193" s="1" t="s">
        <v>113</v>
      </c>
      <c r="AR193" s="1" t="s">
        <v>114</v>
      </c>
      <c r="AS193" s="6">
        <v>44793</v>
      </c>
      <c r="AT193" s="1" t="s">
        <v>705</v>
      </c>
      <c r="AU193" s="6">
        <v>44785</v>
      </c>
      <c r="AV193" s="6">
        <v>44785</v>
      </c>
      <c r="AW193" s="12">
        <v>13500000</v>
      </c>
      <c r="AX193" s="13">
        <v>44795</v>
      </c>
      <c r="AY193" s="6">
        <v>44947</v>
      </c>
      <c r="AZ193" s="14">
        <v>44947.999305555553</v>
      </c>
      <c r="BA193" s="1">
        <f>Tabla2022[[#This Row],[FECHA DE TERMINACIÓN INICIAL]]-Tabla2022[[#This Row],[FECHA ACTA DE INICIO]]</f>
        <v>152</v>
      </c>
      <c r="BB193" s="1">
        <f t="shared" si="2"/>
        <v>5</v>
      </c>
      <c r="BC193" s="12">
        <f>IF(Tabla2022[[#This Row],[PLAZO DE EJECUCIÓN MESES ]]&gt;0,Tabla2022[[#This Row],[VALOR INICIAL DEL CONTRATO]]/Tabla2022[[#This Row],[PLAZO DE EJECUCIÓN MESES ]]," 0 ")</f>
        <v>2700000</v>
      </c>
      <c r="BD193" s="1" t="s">
        <v>101</v>
      </c>
      <c r="BE193" s="12">
        <f>IF(Tabla2022[[#This Row],[ANTICIPOS]]="NO",0," - ")</f>
        <v>0</v>
      </c>
      <c r="BF193" s="1" t="s">
        <v>101</v>
      </c>
      <c r="BG193" s="1"/>
      <c r="BH193" s="1"/>
      <c r="BI193" s="1"/>
      <c r="BJ193" s="1"/>
      <c r="BK193" s="1"/>
      <c r="BL193" s="1"/>
      <c r="BM193" s="1"/>
      <c r="BN193" s="1"/>
      <c r="BO193" s="1"/>
      <c r="BP193" s="1"/>
      <c r="BQ193" s="1"/>
      <c r="BR193" s="1"/>
      <c r="BS193" s="1"/>
      <c r="BT193" s="1"/>
      <c r="BU193" s="1"/>
      <c r="BV193" s="1"/>
      <c r="BW193" s="1"/>
      <c r="BX193" s="1"/>
      <c r="BY193" s="1"/>
      <c r="BZ193" s="1">
        <f>Tabla2022[[#This Row],[DÍAS PRORROGA 1]]+Tabla2022[[#This Row],[DÍAS PRORROGA  2]]+Tabla2022[[#This Row],[DÍAS PRORROGA 3]]</f>
        <v>0</v>
      </c>
      <c r="CA193" s="12">
        <f>IF(Tabla2022[[#This Row],[ADICIÓN]]="NO",0,Tabla2022[[#This Row],[VALOR ADICIÓN 1]]+Tabla2022[[#This Row],[VALOR ADICIÓN 2]]+Tabla2022[[#This Row],[VALOR ADICIÓN 3]])</f>
        <v>0</v>
      </c>
      <c r="CB193" s="1"/>
      <c r="CC193" s="1"/>
      <c r="CD193" s="6">
        <f>IF(Tabla2022[[#This Row],[ADICIÓN]]="SI",Tabla2022[[#This Row],[PLAZO DE EJECUCIÓN DÍAS]]+Tabla2022[[#This Row],[DÍAS PRORROGA 1]]+Tabla2022[[#This Row],[DÍAS PRORROGA  2]]+Tabla2022[[#This Row],[DÍAS PRORROGA 3]],Tabla2022[[#This Row],[FECHA DE TERMINACIÓN INICIAL]])</f>
        <v>44947</v>
      </c>
      <c r="CE193" s="12">
        <f>IF(Tabla2022[[#This Row],[ADICIÓN]]="SI",Tabla2022[[#This Row],[VALOR INICIAL DEL CONTRATO]]+Tabla2022[[#This Row],[VALOR ADICIONES ]],Tabla2022[[#This Row],[VALOR INICIAL DEL CONTRATO]])</f>
        <v>13500000</v>
      </c>
      <c r="CF193" s="8"/>
      <c r="CG193" s="8"/>
      <c r="CH193" s="5"/>
      <c r="CI193" s="8"/>
      <c r="CJ193" s="8"/>
      <c r="CK193" s="8"/>
      <c r="CL193" s="8"/>
      <c r="CM193" s="8"/>
    </row>
    <row r="194" spans="1:91" ht="51" x14ac:dyDescent="0.45">
      <c r="A194" s="50">
        <v>2022</v>
      </c>
      <c r="B194" s="1">
        <v>191</v>
      </c>
      <c r="C194" s="1" t="s">
        <v>91</v>
      </c>
      <c r="D194" s="1" t="str">
        <f>IF(Tabla2022[[#This Row],[FECHA DE TERMINACIÓN FINAL]]=0,"PENDIENTE FECHA",IF(Tabla2022[[#This Row],[FECHA DE TERMINACIÓN FINAL]]&lt;15,"PRÓXIMO A VENCER",IF(Tabla2022[[#This Row],[FECHA DE TERMINACIÓN FINAL]]&gt;30,"VIGENTE",IF(Tabla2022[[#This Row],[FECHA DE TERMINACIÓN FINAL]]&lt;0,"VENCIDO"))))</f>
        <v>VIGENTE</v>
      </c>
      <c r="E194" s="1">
        <v>74378</v>
      </c>
      <c r="F194" s="1" t="s">
        <v>1803</v>
      </c>
      <c r="G194" s="1" t="s">
        <v>1804</v>
      </c>
      <c r="H194" s="5" t="s">
        <v>1805</v>
      </c>
      <c r="I194" s="1" t="s">
        <v>176</v>
      </c>
      <c r="J194" s="1">
        <v>701</v>
      </c>
      <c r="K194" s="6">
        <v>44763</v>
      </c>
      <c r="L194" s="1">
        <v>815</v>
      </c>
      <c r="M194" s="6">
        <v>44789</v>
      </c>
      <c r="N194" s="8" t="s">
        <v>610</v>
      </c>
      <c r="O194" s="1" t="s">
        <v>97</v>
      </c>
      <c r="P194" s="1" t="s">
        <v>98</v>
      </c>
      <c r="Q194" s="1">
        <v>1</v>
      </c>
      <c r="R194" s="8" t="s">
        <v>1753</v>
      </c>
      <c r="S194" s="10" t="s">
        <v>1754</v>
      </c>
      <c r="T194" s="1" t="s">
        <v>101</v>
      </c>
      <c r="U194" s="1" t="s">
        <v>1806</v>
      </c>
      <c r="V194" s="1" t="s">
        <v>103</v>
      </c>
      <c r="W194" s="8" t="s">
        <v>104</v>
      </c>
      <c r="X194" s="8" t="s">
        <v>105</v>
      </c>
      <c r="Y194" s="1" t="s">
        <v>106</v>
      </c>
      <c r="Z194" s="1" t="s">
        <v>299</v>
      </c>
      <c r="AA194" s="1" t="s">
        <v>114</v>
      </c>
      <c r="AB194" s="1" t="s">
        <v>108</v>
      </c>
      <c r="AC194" s="1">
        <v>79632420</v>
      </c>
      <c r="AD194" s="1">
        <v>1</v>
      </c>
      <c r="AE194" s="1" t="str">
        <f>IF(Tabla2022[[#This Row],[CONTRATISTA CONJUNTO]]="NO"," - ")</f>
        <v xml:space="preserve"> - </v>
      </c>
      <c r="AF194" s="1" t="str">
        <f>IF(Tabla2022[[#This Row],[CONTRATISTA CONJUNTO]]="NO"," - ")</f>
        <v xml:space="preserve"> - </v>
      </c>
      <c r="AG194" s="1" t="str">
        <f>IF(Tabla2022[[#This Row],[CONTRATISTA CONJUNTO]]="NO"," - ")</f>
        <v xml:space="preserve"> - </v>
      </c>
      <c r="AH194" s="6">
        <v>28440</v>
      </c>
      <c r="AI194" s="5" t="s">
        <v>1807</v>
      </c>
      <c r="AJ194" s="1">
        <v>2003195</v>
      </c>
      <c r="AK194" s="1" t="s">
        <v>1808</v>
      </c>
      <c r="AL194" s="1" t="s">
        <v>298</v>
      </c>
      <c r="AM194" s="1">
        <v>1019076465</v>
      </c>
      <c r="AN194" s="1">
        <v>8</v>
      </c>
      <c r="AO194" s="1"/>
      <c r="AP194" s="1"/>
      <c r="AQ194" s="1" t="s">
        <v>113</v>
      </c>
      <c r="AR194" s="1" t="s">
        <v>114</v>
      </c>
      <c r="AS194" s="6">
        <v>44796</v>
      </c>
      <c r="AT194" s="1" t="s">
        <v>705</v>
      </c>
      <c r="AU194" s="6">
        <v>44784</v>
      </c>
      <c r="AV194" s="6">
        <v>44785</v>
      </c>
      <c r="AW194" s="12">
        <v>13500000</v>
      </c>
      <c r="AX194" s="13">
        <v>44796</v>
      </c>
      <c r="AY194" s="6">
        <v>44948</v>
      </c>
      <c r="AZ194" s="69">
        <v>44947.999305555553</v>
      </c>
      <c r="BA194" s="1">
        <f>Tabla2022[[#This Row],[FECHA DE TERMINACIÓN INICIAL]]-Tabla2022[[#This Row],[FECHA ACTA DE INICIO]]</f>
        <v>152</v>
      </c>
      <c r="BB194" s="1">
        <f>ROUND(BA194/30,0)</f>
        <v>5</v>
      </c>
      <c r="BC194" s="12">
        <f>IF(Tabla2022[[#This Row],[PLAZO DE EJECUCIÓN MESES ]]&gt;0,Tabla2022[[#This Row],[VALOR INICIAL DEL CONTRATO]]/Tabla2022[[#This Row],[PLAZO DE EJECUCIÓN MESES ]]," 0 ")</f>
        <v>2700000</v>
      </c>
      <c r="BD194" s="1" t="s">
        <v>101</v>
      </c>
      <c r="BE194" s="12">
        <f>IF(Tabla2022[[#This Row],[ANTICIPOS]]="NO",0," - ")</f>
        <v>0</v>
      </c>
      <c r="BF194" s="1" t="s">
        <v>101</v>
      </c>
      <c r="BG194" s="1"/>
      <c r="BH194" s="1"/>
      <c r="BI194" s="1"/>
      <c r="BJ194" s="1"/>
      <c r="BK194" s="1"/>
      <c r="BL194" s="1"/>
      <c r="BM194" s="1"/>
      <c r="BN194" s="1"/>
      <c r="BO194" s="1"/>
      <c r="BP194" s="1"/>
      <c r="BQ194" s="1"/>
      <c r="BR194" s="1"/>
      <c r="BS194" s="1"/>
      <c r="BT194" s="1"/>
      <c r="BU194" s="1"/>
      <c r="BV194" s="1"/>
      <c r="BW194" s="1"/>
      <c r="BX194" s="1"/>
      <c r="BY194" s="1"/>
      <c r="BZ194" s="1">
        <f>Tabla2022[[#This Row],[DÍAS PRORROGA 1]]+Tabla2022[[#This Row],[DÍAS PRORROGA  2]]+Tabla2022[[#This Row],[DÍAS PRORROGA 3]]</f>
        <v>0</v>
      </c>
      <c r="CA194" s="12">
        <f>IF(Tabla2022[[#This Row],[ADICIÓN]]="NO",0,Tabla2022[[#This Row],[VALOR ADICIÓN 1]]+Tabla2022[[#This Row],[VALOR ADICIÓN 2]]+Tabla2022[[#This Row],[VALOR ADICIÓN 3]])</f>
        <v>0</v>
      </c>
      <c r="CB194" s="1"/>
      <c r="CC194" s="1"/>
      <c r="CD194" s="6">
        <f>IF(Tabla2022[[#This Row],[ADICIÓN]]="SI",Tabla2022[[#This Row],[PLAZO DE EJECUCIÓN DÍAS]]+Tabla2022[[#This Row],[DÍAS PRORROGA 1]]+Tabla2022[[#This Row],[DÍAS PRORROGA  2]]+Tabla2022[[#This Row],[DÍAS PRORROGA 3]],Tabla2022[[#This Row],[FECHA DE TERMINACIÓN INICIAL]])</f>
        <v>44948</v>
      </c>
      <c r="CE194" s="12">
        <f>IF(Tabla2022[[#This Row],[ADICIÓN]]="SI",Tabla2022[[#This Row],[VALOR INICIAL DEL CONTRATO]]+Tabla2022[[#This Row],[VALOR ADICIONES ]],Tabla2022[[#This Row],[VALOR INICIAL DEL CONTRATO]])</f>
        <v>13500000</v>
      </c>
      <c r="CF194" s="8"/>
      <c r="CG194" s="8"/>
      <c r="CH194" s="5"/>
      <c r="CI194" s="8"/>
      <c r="CJ194" s="8"/>
      <c r="CK194" s="8"/>
      <c r="CL194" s="8"/>
      <c r="CM194" s="8"/>
    </row>
    <row r="195" spans="1:91" ht="51" x14ac:dyDescent="0.45">
      <c r="A195" s="1">
        <v>2022</v>
      </c>
      <c r="B195" s="1">
        <v>192</v>
      </c>
      <c r="C195" s="1" t="s">
        <v>91</v>
      </c>
      <c r="D195" s="1" t="str">
        <f>IF(Tabla2022[[#This Row],[FECHA DE TERMINACIÓN FINAL]]=0,"PENDIENTE FECHA",IF(Tabla2022[[#This Row],[FECHA DE TERMINACIÓN FINAL]]&lt;15,"PRÓXIMO A VENCER",IF(Tabla2022[[#This Row],[FECHA DE TERMINACIÓN FINAL]]&gt;30,"VIGENTE",IF(Tabla2022[[#This Row],[FECHA DE TERMINACIÓN FINAL]]&lt;0,"VENCIDO"))))</f>
        <v>VIGENTE</v>
      </c>
      <c r="E195" s="1">
        <v>74377</v>
      </c>
      <c r="F195" s="1" t="s">
        <v>1809</v>
      </c>
      <c r="G195" s="1" t="s">
        <v>1810</v>
      </c>
      <c r="H195" s="5" t="s">
        <v>1811</v>
      </c>
      <c r="I195" s="1" t="s">
        <v>1768</v>
      </c>
      <c r="J195" s="1">
        <v>700</v>
      </c>
      <c r="K195" s="6">
        <v>44763</v>
      </c>
      <c r="L195" s="1">
        <v>819</v>
      </c>
      <c r="M195" s="6">
        <v>44789</v>
      </c>
      <c r="N195" s="8" t="s">
        <v>610</v>
      </c>
      <c r="O195" s="1" t="s">
        <v>97</v>
      </c>
      <c r="P195" s="1" t="s">
        <v>98</v>
      </c>
      <c r="Q195" s="1">
        <v>1</v>
      </c>
      <c r="R195" s="10" t="s">
        <v>1769</v>
      </c>
      <c r="S195" s="10" t="s">
        <v>1769</v>
      </c>
      <c r="T195" s="1" t="s">
        <v>101</v>
      </c>
      <c r="U195" s="70" t="s">
        <v>1812</v>
      </c>
      <c r="V195" s="1" t="s">
        <v>103</v>
      </c>
      <c r="W195" s="8" t="s">
        <v>104</v>
      </c>
      <c r="X195" s="8" t="s">
        <v>105</v>
      </c>
      <c r="Y195" s="1" t="s">
        <v>106</v>
      </c>
      <c r="Z195" s="1"/>
      <c r="AA195" s="1" t="s">
        <v>114</v>
      </c>
      <c r="AB195" s="1" t="s">
        <v>108</v>
      </c>
      <c r="AC195" s="1">
        <v>1069749786</v>
      </c>
      <c r="AD195" s="1">
        <v>8</v>
      </c>
      <c r="AE195" s="1" t="str">
        <f>IF(Tabla2022[[#This Row],[CONTRATISTA CONJUNTO]]="NO"," - ")</f>
        <v xml:space="preserve"> - </v>
      </c>
      <c r="AF195" s="1" t="str">
        <f>IF(Tabla2022[[#This Row],[CONTRATISTA CONJUNTO]]="NO"," - ")</f>
        <v xml:space="preserve"> - </v>
      </c>
      <c r="AG195" s="1" t="str">
        <f>IF(Tabla2022[[#This Row],[CONTRATISTA CONJUNTO]]="NO"," - ")</f>
        <v xml:space="preserve"> - </v>
      </c>
      <c r="AH195" s="6">
        <v>34643</v>
      </c>
      <c r="AI195" s="5" t="s">
        <v>1813</v>
      </c>
      <c r="AJ195" s="1">
        <v>3213748866</v>
      </c>
      <c r="AK195" s="1" t="s">
        <v>1814</v>
      </c>
      <c r="AL195" s="1"/>
      <c r="AM195" s="1"/>
      <c r="AN195" s="1"/>
      <c r="AO195" s="1"/>
      <c r="AP195" s="1"/>
      <c r="AQ195" s="1" t="s">
        <v>113</v>
      </c>
      <c r="AR195" s="1" t="s">
        <v>114</v>
      </c>
      <c r="AS195" s="6">
        <v>44791</v>
      </c>
      <c r="AT195" s="1" t="s">
        <v>705</v>
      </c>
      <c r="AU195" s="6">
        <v>44785</v>
      </c>
      <c r="AV195" s="6">
        <v>44785</v>
      </c>
      <c r="AW195" s="12">
        <v>13000000</v>
      </c>
      <c r="AX195" s="13">
        <v>44790</v>
      </c>
      <c r="AY195" s="6">
        <v>44942</v>
      </c>
      <c r="AZ195" s="14">
        <v>44942.999305555553</v>
      </c>
      <c r="BA195" s="1">
        <f>Tabla2022[[#This Row],[FECHA DE TERMINACIÓN INICIAL]]-Tabla2022[[#This Row],[FECHA ACTA DE INICIO]]</f>
        <v>152</v>
      </c>
      <c r="BB195" s="1">
        <f t="shared" ref="BB195:BB233" si="4">ROUND(BA195/30,0)</f>
        <v>5</v>
      </c>
      <c r="BC195" s="12">
        <f>IF(Tabla2022[[#This Row],[PLAZO DE EJECUCIÓN MESES ]]&gt;0,Tabla2022[[#This Row],[VALOR INICIAL DEL CONTRATO]]/Tabla2022[[#This Row],[PLAZO DE EJECUCIÓN MESES ]]," 0 ")</f>
        <v>2600000</v>
      </c>
      <c r="BD195" s="1" t="s">
        <v>101</v>
      </c>
      <c r="BE195" s="12">
        <f>IF(Tabla2022[[#This Row],[ANTICIPOS]]="NO",0," - ")</f>
        <v>0</v>
      </c>
      <c r="BF195" s="1" t="s">
        <v>101</v>
      </c>
      <c r="BG195" s="1"/>
      <c r="BH195" s="1"/>
      <c r="BI195" s="1"/>
      <c r="BJ195" s="1"/>
      <c r="BK195" s="1"/>
      <c r="BL195" s="1"/>
      <c r="BM195" s="1"/>
      <c r="BN195" s="1"/>
      <c r="BO195" s="1"/>
      <c r="BP195" s="1"/>
      <c r="BQ195" s="1"/>
      <c r="BR195" s="1"/>
      <c r="BS195" s="1"/>
      <c r="BT195" s="1"/>
      <c r="BU195" s="1"/>
      <c r="BV195" s="1"/>
      <c r="BW195" s="1"/>
      <c r="BX195" s="1"/>
      <c r="BY195" s="1"/>
      <c r="BZ195" s="1">
        <f>Tabla2022[[#This Row],[DÍAS PRORROGA 1]]+Tabla2022[[#This Row],[DÍAS PRORROGA  2]]+Tabla2022[[#This Row],[DÍAS PRORROGA 3]]</f>
        <v>0</v>
      </c>
      <c r="CA195" s="12">
        <f>IF(Tabla2022[[#This Row],[ADICIÓN]]="NO",0,Tabla2022[[#This Row],[VALOR ADICIÓN 1]]+Tabla2022[[#This Row],[VALOR ADICIÓN 2]]+Tabla2022[[#This Row],[VALOR ADICIÓN 3]])</f>
        <v>0</v>
      </c>
      <c r="CB195" s="1"/>
      <c r="CC195" s="1"/>
      <c r="CD195" s="6">
        <f>IF(Tabla2022[[#This Row],[ADICIÓN]]="SI",Tabla2022[[#This Row],[PLAZO DE EJECUCIÓN DÍAS]]+Tabla2022[[#This Row],[DÍAS PRORROGA 1]]+Tabla2022[[#This Row],[DÍAS PRORROGA  2]]+Tabla2022[[#This Row],[DÍAS PRORROGA 3]],Tabla2022[[#This Row],[FECHA DE TERMINACIÓN INICIAL]])</f>
        <v>44942</v>
      </c>
      <c r="CE195" s="12">
        <f>IF(Tabla2022[[#This Row],[ADICIÓN]]="SI",Tabla2022[[#This Row],[VALOR INICIAL DEL CONTRATO]]+Tabla2022[[#This Row],[VALOR ADICIONES ]],Tabla2022[[#This Row],[VALOR INICIAL DEL CONTRATO]])</f>
        <v>13000000</v>
      </c>
      <c r="CF195" s="8"/>
      <c r="CG195" s="8"/>
      <c r="CH195" s="5"/>
      <c r="CI195" s="8"/>
      <c r="CJ195" s="8"/>
      <c r="CK195" s="8"/>
      <c r="CL195" s="8"/>
      <c r="CM195" s="8"/>
    </row>
    <row r="196" spans="1:91" ht="51" x14ac:dyDescent="0.45">
      <c r="A196" s="46">
        <v>2022</v>
      </c>
      <c r="B196" s="1">
        <v>193</v>
      </c>
      <c r="C196" s="1" t="s">
        <v>91</v>
      </c>
      <c r="D196" s="1" t="str">
        <f>IF(Tabla2022[[#This Row],[FECHA DE TERMINACIÓN FINAL]]=0,"PENDIENTE FECHA",IF(Tabla2022[[#This Row],[FECHA DE TERMINACIÓN FINAL]]&lt;15,"PRÓXIMO A VENCER",IF(Tabla2022[[#This Row],[FECHA DE TERMINACIÓN FINAL]]&gt;30,"VIGENTE",IF(Tabla2022[[#This Row],[FECHA DE TERMINACIÓN FINAL]]&lt;0,"VENCIDO"))))</f>
        <v>VIGENTE</v>
      </c>
      <c r="E196" s="1">
        <v>74375</v>
      </c>
      <c r="F196" s="1" t="s">
        <v>1815</v>
      </c>
      <c r="G196" s="1" t="s">
        <v>1816</v>
      </c>
      <c r="H196" s="5" t="s">
        <v>1817</v>
      </c>
      <c r="I196" s="1" t="s">
        <v>176</v>
      </c>
      <c r="J196" s="1">
        <v>702</v>
      </c>
      <c r="K196" s="6">
        <v>44763</v>
      </c>
      <c r="L196" s="1">
        <v>816</v>
      </c>
      <c r="M196" s="6">
        <v>44789</v>
      </c>
      <c r="N196" s="8" t="s">
        <v>610</v>
      </c>
      <c r="O196" s="1" t="s">
        <v>97</v>
      </c>
      <c r="P196" s="1" t="s">
        <v>98</v>
      </c>
      <c r="Q196" s="1">
        <v>1</v>
      </c>
      <c r="R196" s="8" t="s">
        <v>1818</v>
      </c>
      <c r="S196" s="20" t="s">
        <v>1819</v>
      </c>
      <c r="T196" s="1" t="s">
        <v>101</v>
      </c>
      <c r="U196" s="1" t="s">
        <v>1820</v>
      </c>
      <c r="V196" s="1" t="s">
        <v>103</v>
      </c>
      <c r="W196" s="8" t="s">
        <v>104</v>
      </c>
      <c r="X196" s="8" t="s">
        <v>105</v>
      </c>
      <c r="Y196" s="1" t="s">
        <v>106</v>
      </c>
      <c r="Z196" s="1" t="s">
        <v>299</v>
      </c>
      <c r="AA196" s="1" t="s">
        <v>114</v>
      </c>
      <c r="AB196" s="1" t="s">
        <v>108</v>
      </c>
      <c r="AC196" s="1">
        <v>1032656406</v>
      </c>
      <c r="AD196" s="1">
        <v>1</v>
      </c>
      <c r="AE196" s="1" t="str">
        <f>IF(Tabla2022[[#This Row],[CONTRATISTA CONJUNTO]]="NO"," - ")</f>
        <v xml:space="preserve"> - </v>
      </c>
      <c r="AF196" s="1" t="str">
        <f>IF(Tabla2022[[#This Row],[CONTRATISTA CONJUNTO]]="NO"," - ")</f>
        <v xml:space="preserve"> - </v>
      </c>
      <c r="AG196" s="1" t="str">
        <f>IF(Tabla2022[[#This Row],[CONTRATISTA CONJUNTO]]="NO"," - ")</f>
        <v xml:space="preserve"> - </v>
      </c>
      <c r="AH196" s="6">
        <v>33696</v>
      </c>
      <c r="AI196" s="5" t="s">
        <v>1821</v>
      </c>
      <c r="AJ196" s="1">
        <v>9105856</v>
      </c>
      <c r="AK196" s="1" t="s">
        <v>1822</v>
      </c>
      <c r="AL196" s="1" t="s">
        <v>298</v>
      </c>
      <c r="AM196" s="1">
        <v>1019076465</v>
      </c>
      <c r="AN196" s="1">
        <v>8</v>
      </c>
      <c r="AO196" s="1"/>
      <c r="AP196" s="1"/>
      <c r="AQ196" s="1" t="s">
        <v>113</v>
      </c>
      <c r="AR196" s="1" t="s">
        <v>114</v>
      </c>
      <c r="AS196" s="6">
        <v>44793</v>
      </c>
      <c r="AT196" s="1" t="s">
        <v>705</v>
      </c>
      <c r="AU196" s="6">
        <v>44785</v>
      </c>
      <c r="AV196" s="6">
        <v>44785</v>
      </c>
      <c r="AW196" s="12">
        <v>13500000</v>
      </c>
      <c r="AX196" s="13">
        <v>44795</v>
      </c>
      <c r="AY196" s="6">
        <v>44947</v>
      </c>
      <c r="AZ196" s="14">
        <v>44947.999305555553</v>
      </c>
      <c r="BA196" s="1">
        <f>Tabla2022[[#This Row],[FECHA DE TERMINACIÓN INICIAL]]-Tabla2022[[#This Row],[FECHA ACTA DE INICIO]]</f>
        <v>152</v>
      </c>
      <c r="BB196" s="1">
        <f t="shared" si="4"/>
        <v>5</v>
      </c>
      <c r="BC196" s="12">
        <f>IF(Tabla2022[[#This Row],[PLAZO DE EJECUCIÓN MESES ]]&gt;0,Tabla2022[[#This Row],[VALOR INICIAL DEL CONTRATO]]/Tabla2022[[#This Row],[PLAZO DE EJECUCIÓN MESES ]]," 0 ")</f>
        <v>2700000</v>
      </c>
      <c r="BD196" s="1" t="s">
        <v>101</v>
      </c>
      <c r="BE196" s="12">
        <f>IF(Tabla2022[[#This Row],[ANTICIPOS]]="NO",0," - ")</f>
        <v>0</v>
      </c>
      <c r="BF196" s="1" t="s">
        <v>101</v>
      </c>
      <c r="BG196" s="1"/>
      <c r="BH196" s="1"/>
      <c r="BI196" s="1"/>
      <c r="BJ196" s="1"/>
      <c r="BK196" s="1"/>
      <c r="BL196" s="1"/>
      <c r="BM196" s="1"/>
      <c r="BN196" s="1"/>
      <c r="BO196" s="1"/>
      <c r="BP196" s="1"/>
      <c r="BQ196" s="1"/>
      <c r="BR196" s="1"/>
      <c r="BS196" s="1"/>
      <c r="BT196" s="1"/>
      <c r="BU196" s="1"/>
      <c r="BV196" s="1"/>
      <c r="BW196" s="1"/>
      <c r="BX196" s="1"/>
      <c r="BY196" s="1"/>
      <c r="BZ196" s="1">
        <f>Tabla2022[[#This Row],[DÍAS PRORROGA 1]]+Tabla2022[[#This Row],[DÍAS PRORROGA  2]]+Tabla2022[[#This Row],[DÍAS PRORROGA 3]]</f>
        <v>0</v>
      </c>
      <c r="CA196" s="12">
        <f>IF(Tabla2022[[#This Row],[ADICIÓN]]="NO",0,Tabla2022[[#This Row],[VALOR ADICIÓN 1]]+Tabla2022[[#This Row],[VALOR ADICIÓN 2]]+Tabla2022[[#This Row],[VALOR ADICIÓN 3]])</f>
        <v>0</v>
      </c>
      <c r="CB196" s="1"/>
      <c r="CC196" s="1"/>
      <c r="CD196" s="6">
        <f>IF(Tabla2022[[#This Row],[ADICIÓN]]="SI",Tabla2022[[#This Row],[PLAZO DE EJECUCIÓN DÍAS]]+Tabla2022[[#This Row],[DÍAS PRORROGA 1]]+Tabla2022[[#This Row],[DÍAS PRORROGA  2]]+Tabla2022[[#This Row],[DÍAS PRORROGA 3]],Tabla2022[[#This Row],[FECHA DE TERMINACIÓN INICIAL]])</f>
        <v>44947</v>
      </c>
      <c r="CE196" s="12">
        <f>IF(Tabla2022[[#This Row],[ADICIÓN]]="SI",Tabla2022[[#This Row],[VALOR INICIAL DEL CONTRATO]]+Tabla2022[[#This Row],[VALOR ADICIONES ]],Tabla2022[[#This Row],[VALOR INICIAL DEL CONTRATO]])</f>
        <v>13500000</v>
      </c>
      <c r="CF196" s="8"/>
      <c r="CG196" s="8"/>
      <c r="CH196" s="5"/>
      <c r="CI196" s="8"/>
      <c r="CJ196" s="8"/>
      <c r="CK196" s="8"/>
      <c r="CL196" s="8"/>
      <c r="CM196" s="8"/>
    </row>
    <row r="197" spans="1:91" ht="51" x14ac:dyDescent="0.45">
      <c r="A197" s="46">
        <v>2022</v>
      </c>
      <c r="B197" s="1">
        <v>194</v>
      </c>
      <c r="C197" s="46" t="s">
        <v>91</v>
      </c>
      <c r="D197" s="1" t="str">
        <f>IF(Tabla2022[[#This Row],[FECHA DE TERMINACIÓN FINAL]]=0,"PENDIENTE FECHA",IF(Tabla2022[[#This Row],[FECHA DE TERMINACIÓN FINAL]]&lt;15,"PRÓXIMO A VENCER",IF(Tabla2022[[#This Row],[FECHA DE TERMINACIÓN FINAL]]&gt;30,"VIGENTE",IF(Tabla2022[[#This Row],[FECHA DE TERMINACIÓN FINAL]]&lt;0,"VENCIDO"))))</f>
        <v>VIGENTE</v>
      </c>
      <c r="E197" s="1">
        <v>74381</v>
      </c>
      <c r="F197" s="1" t="s">
        <v>1823</v>
      </c>
      <c r="G197" s="1" t="s">
        <v>1824</v>
      </c>
      <c r="H197" s="5" t="s">
        <v>1825</v>
      </c>
      <c r="I197" s="1" t="s">
        <v>1003</v>
      </c>
      <c r="J197" s="1">
        <v>710</v>
      </c>
      <c r="K197" s="6">
        <v>44768</v>
      </c>
      <c r="L197" s="1">
        <v>824</v>
      </c>
      <c r="M197" s="6">
        <v>44792</v>
      </c>
      <c r="N197" s="8" t="s">
        <v>610</v>
      </c>
      <c r="O197" s="1" t="s">
        <v>97</v>
      </c>
      <c r="P197" s="1" t="s">
        <v>98</v>
      </c>
      <c r="Q197" s="1">
        <v>1</v>
      </c>
      <c r="R197" s="10" t="s">
        <v>1826</v>
      </c>
      <c r="S197" s="10" t="s">
        <v>1826</v>
      </c>
      <c r="T197" s="1" t="s">
        <v>101</v>
      </c>
      <c r="U197" s="70" t="s">
        <v>1827</v>
      </c>
      <c r="V197" s="1" t="s">
        <v>103</v>
      </c>
      <c r="W197" s="8" t="s">
        <v>104</v>
      </c>
      <c r="X197" s="8" t="s">
        <v>105</v>
      </c>
      <c r="Y197" s="1" t="s">
        <v>106</v>
      </c>
      <c r="Z197" s="1"/>
      <c r="AA197" s="1"/>
      <c r="AB197" s="1" t="s">
        <v>108</v>
      </c>
      <c r="AC197" s="1">
        <v>1022938049</v>
      </c>
      <c r="AD197" s="1">
        <v>8</v>
      </c>
      <c r="AE197" s="1" t="str">
        <f>IF(Tabla2022[[#This Row],[CONTRATISTA CONJUNTO]]="NO"," - ")</f>
        <v xml:space="preserve"> - </v>
      </c>
      <c r="AF197" s="1" t="str">
        <f>IF(Tabla2022[[#This Row],[CONTRATISTA CONJUNTO]]="NO"," - ")</f>
        <v xml:space="preserve"> - </v>
      </c>
      <c r="AG197" s="1" t="str">
        <f>IF(Tabla2022[[#This Row],[CONTRATISTA CONJUNTO]]="NO"," - ")</f>
        <v xml:space="preserve"> - </v>
      </c>
      <c r="AH197" s="6">
        <v>32083</v>
      </c>
      <c r="AI197" s="5" t="s">
        <v>1828</v>
      </c>
      <c r="AJ197" s="1">
        <v>3205635999</v>
      </c>
      <c r="AK197" s="1" t="s">
        <v>1829</v>
      </c>
      <c r="AL197" s="1"/>
      <c r="AM197" s="1"/>
      <c r="AN197" s="1"/>
      <c r="AO197" s="1"/>
      <c r="AP197" s="1"/>
      <c r="AQ197" s="1" t="s">
        <v>113</v>
      </c>
      <c r="AR197" s="1" t="s">
        <v>114</v>
      </c>
      <c r="AS197" s="6">
        <v>44793</v>
      </c>
      <c r="AT197" s="1" t="s">
        <v>705</v>
      </c>
      <c r="AU197" s="6">
        <v>44789</v>
      </c>
      <c r="AV197" s="6">
        <v>44789</v>
      </c>
      <c r="AW197" s="12">
        <v>13500000</v>
      </c>
      <c r="AX197" s="13">
        <v>44795</v>
      </c>
      <c r="AY197" s="6">
        <v>44947</v>
      </c>
      <c r="AZ197" s="14">
        <v>44947.999305555553</v>
      </c>
      <c r="BA197" s="1">
        <f>Tabla2022[[#This Row],[FECHA DE TERMINACIÓN INICIAL]]-Tabla2022[[#This Row],[FECHA ACTA DE INICIO]]</f>
        <v>152</v>
      </c>
      <c r="BB197" s="1">
        <f t="shared" si="4"/>
        <v>5</v>
      </c>
      <c r="BC197" s="12">
        <f>IF(Tabla2022[[#This Row],[PLAZO DE EJECUCIÓN MESES ]]&gt;0,Tabla2022[[#This Row],[VALOR INICIAL DEL CONTRATO]]/Tabla2022[[#This Row],[PLAZO DE EJECUCIÓN MESES ]]," 0 ")</f>
        <v>2700000</v>
      </c>
      <c r="BD197" s="1" t="s">
        <v>101</v>
      </c>
      <c r="BE197" s="12">
        <f>IF(Tabla2022[[#This Row],[ANTICIPOS]]="NO",0," - ")</f>
        <v>0</v>
      </c>
      <c r="BF197" s="1" t="s">
        <v>101</v>
      </c>
      <c r="BG197" s="1"/>
      <c r="BH197" s="1"/>
      <c r="BI197" s="1"/>
      <c r="BJ197" s="1"/>
      <c r="BK197" s="1"/>
      <c r="BL197" s="1"/>
      <c r="BM197" s="1"/>
      <c r="BN197" s="1"/>
      <c r="BO197" s="1"/>
      <c r="BP197" s="1"/>
      <c r="BQ197" s="1"/>
      <c r="BR197" s="1"/>
      <c r="BS197" s="1"/>
      <c r="BT197" s="1"/>
      <c r="BU197" s="1"/>
      <c r="BV197" s="1"/>
      <c r="BW197" s="1"/>
      <c r="BX197" s="1"/>
      <c r="BY197" s="1"/>
      <c r="BZ197" s="1">
        <f>Tabla2022[[#This Row],[DÍAS PRORROGA 1]]+Tabla2022[[#This Row],[DÍAS PRORROGA  2]]+Tabla2022[[#This Row],[DÍAS PRORROGA 3]]</f>
        <v>0</v>
      </c>
      <c r="CA197" s="12">
        <f>IF(Tabla2022[[#This Row],[ADICIÓN]]="NO",0,Tabla2022[[#This Row],[VALOR ADICIÓN 1]]+Tabla2022[[#This Row],[VALOR ADICIÓN 2]]+Tabla2022[[#This Row],[VALOR ADICIÓN 3]])</f>
        <v>0</v>
      </c>
      <c r="CB197" s="1"/>
      <c r="CC197" s="1"/>
      <c r="CD197" s="6">
        <f>IF(Tabla2022[[#This Row],[ADICIÓN]]="SI",Tabla2022[[#This Row],[PLAZO DE EJECUCIÓN DÍAS]]+Tabla2022[[#This Row],[DÍAS PRORROGA 1]]+Tabla2022[[#This Row],[DÍAS PRORROGA  2]]+Tabla2022[[#This Row],[DÍAS PRORROGA 3]],Tabla2022[[#This Row],[FECHA DE TERMINACIÓN INICIAL]])</f>
        <v>44947</v>
      </c>
      <c r="CE197" s="12">
        <f>IF(Tabla2022[[#This Row],[ADICIÓN]]="SI",Tabla2022[[#This Row],[VALOR INICIAL DEL CONTRATO]]+Tabla2022[[#This Row],[VALOR ADICIONES ]],Tabla2022[[#This Row],[VALOR INICIAL DEL CONTRATO]])</f>
        <v>13500000</v>
      </c>
      <c r="CF197" s="8"/>
      <c r="CG197" s="8"/>
      <c r="CH197" s="5"/>
      <c r="CI197" s="8"/>
      <c r="CJ197" s="8"/>
      <c r="CK197" s="8"/>
      <c r="CL197" s="8"/>
      <c r="CM197" s="8"/>
    </row>
    <row r="198" spans="1:91" ht="51" x14ac:dyDescent="0.45">
      <c r="A198" s="46">
        <v>2022</v>
      </c>
      <c r="B198" s="1">
        <v>195</v>
      </c>
      <c r="C198" s="46" t="s">
        <v>91</v>
      </c>
      <c r="D198" s="1" t="str">
        <f>IF(Tabla2022[[#This Row],[FECHA DE TERMINACIÓN FINAL]]=0,"PENDIENTE FECHA",IF(Tabla2022[[#This Row],[FECHA DE TERMINACIÓN FINAL]]&lt;15,"PRÓXIMO A VENCER",IF(Tabla2022[[#This Row],[FECHA DE TERMINACIÓN FINAL]]&gt;30,"VIGENTE",IF(Tabla2022[[#This Row],[FECHA DE TERMINACIÓN FINAL]]&lt;0,"VENCIDO"))))</f>
        <v>VIGENTE</v>
      </c>
      <c r="E198" s="1">
        <v>74381</v>
      </c>
      <c r="F198" s="1" t="s">
        <v>1830</v>
      </c>
      <c r="G198" s="1" t="s">
        <v>1831</v>
      </c>
      <c r="H198" s="5" t="s">
        <v>1832</v>
      </c>
      <c r="I198" s="1" t="s">
        <v>1003</v>
      </c>
      <c r="J198" s="1">
        <v>710</v>
      </c>
      <c r="K198" s="6">
        <v>44768</v>
      </c>
      <c r="L198" s="1"/>
      <c r="M198" s="6"/>
      <c r="N198" s="8" t="s">
        <v>610</v>
      </c>
      <c r="O198" s="1" t="s">
        <v>97</v>
      </c>
      <c r="P198" s="1" t="s">
        <v>98</v>
      </c>
      <c r="Q198" s="1">
        <v>1</v>
      </c>
      <c r="R198" s="10" t="s">
        <v>1826</v>
      </c>
      <c r="S198" s="10" t="s">
        <v>1826</v>
      </c>
      <c r="T198" s="1" t="s">
        <v>101</v>
      </c>
      <c r="U198" s="68" t="s">
        <v>1833</v>
      </c>
      <c r="V198" s="1" t="s">
        <v>103</v>
      </c>
      <c r="W198" s="8" t="s">
        <v>104</v>
      </c>
      <c r="X198" s="8" t="s">
        <v>105</v>
      </c>
      <c r="Y198" s="1" t="s">
        <v>106</v>
      </c>
      <c r="Z198" s="1"/>
      <c r="AA198" s="1" t="s">
        <v>114</v>
      </c>
      <c r="AB198" s="1" t="s">
        <v>108</v>
      </c>
      <c r="AC198" s="1">
        <v>79519630</v>
      </c>
      <c r="AD198" s="1">
        <v>7</v>
      </c>
      <c r="AE198" s="1" t="str">
        <f>IF(Tabla2022[[#This Row],[CONTRATISTA CONJUNTO]]="NO"," - ")</f>
        <v xml:space="preserve"> - </v>
      </c>
      <c r="AF198" s="1" t="str">
        <f>IF(Tabla2022[[#This Row],[CONTRATISTA CONJUNTO]]="NO"," - ")</f>
        <v xml:space="preserve"> - </v>
      </c>
      <c r="AG198" s="1" t="str">
        <f>IF(Tabla2022[[#This Row],[CONTRATISTA CONJUNTO]]="NO"," - ")</f>
        <v xml:space="preserve"> - </v>
      </c>
      <c r="AH198" s="6">
        <v>27598</v>
      </c>
      <c r="AI198" s="5" t="s">
        <v>1834</v>
      </c>
      <c r="AJ198" s="1">
        <v>3144271805</v>
      </c>
      <c r="AK198" s="1" t="s">
        <v>1835</v>
      </c>
      <c r="AL198" s="1"/>
      <c r="AM198" s="1"/>
      <c r="AN198" s="1"/>
      <c r="AO198" s="1"/>
      <c r="AP198" s="1"/>
      <c r="AQ198" s="1" t="s">
        <v>113</v>
      </c>
      <c r="AR198" s="1" t="s">
        <v>114</v>
      </c>
      <c r="AS198" s="6">
        <v>44797</v>
      </c>
      <c r="AT198" s="1" t="s">
        <v>705</v>
      </c>
      <c r="AU198" s="6">
        <v>44790</v>
      </c>
      <c r="AV198" s="6">
        <v>44791</v>
      </c>
      <c r="AW198" s="12">
        <v>13500000</v>
      </c>
      <c r="AX198" s="13">
        <v>44796</v>
      </c>
      <c r="AY198" s="6">
        <v>44948</v>
      </c>
      <c r="AZ198" s="14">
        <v>44948.999305555553</v>
      </c>
      <c r="BA198" s="1">
        <f>Tabla2022[[#This Row],[FECHA DE TERMINACIÓN INICIAL]]-Tabla2022[[#This Row],[FECHA ACTA DE INICIO]]</f>
        <v>152</v>
      </c>
      <c r="BB198" s="1">
        <f t="shared" si="4"/>
        <v>5</v>
      </c>
      <c r="BC198" s="12">
        <f>IF(Tabla2022[[#This Row],[PLAZO DE EJECUCIÓN MESES ]]&gt;0,Tabla2022[[#This Row],[VALOR INICIAL DEL CONTRATO]]/Tabla2022[[#This Row],[PLAZO DE EJECUCIÓN MESES ]]," 0 ")</f>
        <v>2700000</v>
      </c>
      <c r="BD198" s="1" t="s">
        <v>101</v>
      </c>
      <c r="BE198" s="12">
        <f>IF(Tabla2022[[#This Row],[ANTICIPOS]]="NO",0," - ")</f>
        <v>0</v>
      </c>
      <c r="BF198" s="1" t="s">
        <v>101</v>
      </c>
      <c r="BG198" s="1"/>
      <c r="BH198" s="1"/>
      <c r="BI198" s="1"/>
      <c r="BJ198" s="1"/>
      <c r="BK198" s="1"/>
      <c r="BL198" s="1"/>
      <c r="BM198" s="1"/>
      <c r="BN198" s="1"/>
      <c r="BO198" s="1"/>
      <c r="BP198" s="1"/>
      <c r="BQ198" s="1"/>
      <c r="BR198" s="1"/>
      <c r="BS198" s="1"/>
      <c r="BT198" s="1"/>
      <c r="BU198" s="1"/>
      <c r="BV198" s="1"/>
      <c r="BW198" s="1"/>
      <c r="BX198" s="1"/>
      <c r="BY198" s="1"/>
      <c r="BZ198" s="1">
        <f>Tabla2022[[#This Row],[DÍAS PRORROGA 1]]+Tabla2022[[#This Row],[DÍAS PRORROGA  2]]+Tabla2022[[#This Row],[DÍAS PRORROGA 3]]</f>
        <v>0</v>
      </c>
      <c r="CA198" s="12">
        <f>IF(Tabla2022[[#This Row],[ADICIÓN]]="NO",0,Tabla2022[[#This Row],[VALOR ADICIÓN 1]]+Tabla2022[[#This Row],[VALOR ADICIÓN 2]]+Tabla2022[[#This Row],[VALOR ADICIÓN 3]])</f>
        <v>0</v>
      </c>
      <c r="CB198" s="1"/>
      <c r="CC198" s="1"/>
      <c r="CD198" s="6">
        <f>IF(Tabla2022[[#This Row],[ADICIÓN]]="SI",Tabla2022[[#This Row],[PLAZO DE EJECUCIÓN DÍAS]]+Tabla2022[[#This Row],[DÍAS PRORROGA 1]]+Tabla2022[[#This Row],[DÍAS PRORROGA  2]]+Tabla2022[[#This Row],[DÍAS PRORROGA 3]],Tabla2022[[#This Row],[FECHA DE TERMINACIÓN INICIAL]])</f>
        <v>44948</v>
      </c>
      <c r="CE198" s="12">
        <f>IF(Tabla2022[[#This Row],[ADICIÓN]]="SI",Tabla2022[[#This Row],[VALOR INICIAL DEL CONTRATO]]+Tabla2022[[#This Row],[VALOR ADICIONES ]],Tabla2022[[#This Row],[VALOR INICIAL DEL CONTRATO]])</f>
        <v>13500000</v>
      </c>
      <c r="CF198" s="8"/>
      <c r="CG198" s="8"/>
      <c r="CH198" s="5"/>
      <c r="CI198" s="8"/>
      <c r="CJ198" s="8"/>
      <c r="CK198" s="8"/>
      <c r="CL198" s="8"/>
      <c r="CM198" s="8"/>
    </row>
    <row r="199" spans="1:91" ht="76.5" x14ac:dyDescent="0.45">
      <c r="A199" s="46">
        <v>2022</v>
      </c>
      <c r="B199" s="1">
        <v>196</v>
      </c>
      <c r="C199" s="46" t="s">
        <v>91</v>
      </c>
      <c r="D199" s="1" t="str">
        <f>IF(Tabla2022[[#This Row],[FECHA DE TERMINACIÓN FINAL]]=0,"PENDIENTE FECHA",IF(Tabla2022[[#This Row],[FECHA DE TERMINACIÓN FINAL]]&lt;15,"PRÓXIMO A VENCER",IF(Tabla2022[[#This Row],[FECHA DE TERMINACIÓN FINAL]]&gt;30,"VIGENTE",IF(Tabla2022[[#This Row],[FECHA DE TERMINACIÓN FINAL]]&lt;0,"VENCIDO"))))</f>
        <v>VIGENTE</v>
      </c>
      <c r="E199" s="1">
        <v>75141</v>
      </c>
      <c r="F199" s="1" t="s">
        <v>1836</v>
      </c>
      <c r="G199" s="1" t="s">
        <v>1837</v>
      </c>
      <c r="H199" s="5" t="s">
        <v>1838</v>
      </c>
      <c r="I199" s="1" t="s">
        <v>1839</v>
      </c>
      <c r="J199" s="1">
        <v>728</v>
      </c>
      <c r="K199" s="6">
        <v>44783</v>
      </c>
      <c r="L199" s="1">
        <v>826</v>
      </c>
      <c r="M199" s="6">
        <v>44792</v>
      </c>
      <c r="N199" s="8" t="s">
        <v>1426</v>
      </c>
      <c r="O199" s="1" t="s">
        <v>97</v>
      </c>
      <c r="P199" s="1" t="s">
        <v>98</v>
      </c>
      <c r="Q199" s="1">
        <v>1</v>
      </c>
      <c r="R199" s="8" t="s">
        <v>1840</v>
      </c>
      <c r="S199" s="10" t="s">
        <v>1841</v>
      </c>
      <c r="T199" s="1" t="s">
        <v>101</v>
      </c>
      <c r="U199" s="1" t="s">
        <v>1462</v>
      </c>
      <c r="V199" s="1" t="s">
        <v>103</v>
      </c>
      <c r="W199" s="8" t="s">
        <v>104</v>
      </c>
      <c r="X199" s="8" t="s">
        <v>105</v>
      </c>
      <c r="Y199" s="1" t="s">
        <v>127</v>
      </c>
      <c r="Z199" s="1"/>
      <c r="AA199" s="1" t="s">
        <v>101</v>
      </c>
      <c r="AB199" s="1" t="s">
        <v>108</v>
      </c>
      <c r="AC199" s="1">
        <v>1001340804</v>
      </c>
      <c r="AD199" s="1">
        <v>8</v>
      </c>
      <c r="AE199" s="1" t="str">
        <f>IF(Tabla2022[[#This Row],[CONTRATISTA CONJUNTO]]="NO"," - ")</f>
        <v xml:space="preserve"> - </v>
      </c>
      <c r="AF199" s="1" t="str">
        <f>IF(Tabla2022[[#This Row],[CONTRATISTA CONJUNTO]]="NO"," - ")</f>
        <v xml:space="preserve"> - </v>
      </c>
      <c r="AG199" s="1" t="str">
        <f>IF(Tabla2022[[#This Row],[CONTRATISTA CONJUNTO]]="NO"," - ")</f>
        <v xml:space="preserve"> - </v>
      </c>
      <c r="AH199" s="6">
        <v>36801</v>
      </c>
      <c r="AI199" s="5" t="s">
        <v>1463</v>
      </c>
      <c r="AJ199" s="1">
        <v>3015635322</v>
      </c>
      <c r="AK199" s="1" t="s">
        <v>1464</v>
      </c>
      <c r="AL199" s="1"/>
      <c r="AM199" s="1"/>
      <c r="AN199" s="1"/>
      <c r="AO199" s="1"/>
      <c r="AP199" s="1"/>
      <c r="AQ199" s="1" t="s">
        <v>113</v>
      </c>
      <c r="AR199" s="1" t="s">
        <v>114</v>
      </c>
      <c r="AS199" s="6">
        <v>44793</v>
      </c>
      <c r="AT199" s="1" t="s">
        <v>344</v>
      </c>
      <c r="AU199" s="6">
        <v>44791</v>
      </c>
      <c r="AV199" s="6">
        <v>44791</v>
      </c>
      <c r="AW199" s="12">
        <v>18400000</v>
      </c>
      <c r="AX199" s="13">
        <v>44795</v>
      </c>
      <c r="AY199" s="6">
        <v>44916</v>
      </c>
      <c r="AZ199" s="14">
        <v>44916.999305555553</v>
      </c>
      <c r="BA199" s="1">
        <f>Tabla2022[[#This Row],[FECHA DE TERMINACIÓN INICIAL]]-Tabla2022[[#This Row],[FECHA ACTA DE INICIO]]</f>
        <v>121</v>
      </c>
      <c r="BB199" s="1">
        <f t="shared" si="4"/>
        <v>4</v>
      </c>
      <c r="BC199" s="12">
        <f>IF(Tabla2022[[#This Row],[PLAZO DE EJECUCIÓN MESES ]]&gt;0,Tabla2022[[#This Row],[VALOR INICIAL DEL CONTRATO]]/Tabla2022[[#This Row],[PLAZO DE EJECUCIÓN MESES ]]," 0 ")</f>
        <v>4600000</v>
      </c>
      <c r="BD199" s="1" t="s">
        <v>101</v>
      </c>
      <c r="BE199" s="12">
        <f>IF(Tabla2022[[#This Row],[ANTICIPOS]]="NO",0," - ")</f>
        <v>0</v>
      </c>
      <c r="BF199" s="1" t="s">
        <v>101</v>
      </c>
      <c r="BG199" s="1"/>
      <c r="BH199" s="1"/>
      <c r="BI199" s="1"/>
      <c r="BJ199" s="1"/>
      <c r="BK199" s="1"/>
      <c r="BL199" s="1"/>
      <c r="BM199" s="1"/>
      <c r="BN199" s="1"/>
      <c r="BO199" s="1"/>
      <c r="BP199" s="1"/>
      <c r="BQ199" s="1"/>
      <c r="BR199" s="1"/>
      <c r="BS199" s="1"/>
      <c r="BT199" s="1"/>
      <c r="BU199" s="1"/>
      <c r="BV199" s="1"/>
      <c r="BW199" s="1"/>
      <c r="BX199" s="1"/>
      <c r="BY199" s="1"/>
      <c r="BZ199" s="1">
        <f>Tabla2022[[#This Row],[DÍAS PRORROGA 1]]+Tabla2022[[#This Row],[DÍAS PRORROGA  2]]+Tabla2022[[#This Row],[DÍAS PRORROGA 3]]</f>
        <v>0</v>
      </c>
      <c r="CA199" s="12">
        <f>IF(Tabla2022[[#This Row],[ADICIÓN]]="NO",0,Tabla2022[[#This Row],[VALOR ADICIÓN 1]]+Tabla2022[[#This Row],[VALOR ADICIÓN 2]]+Tabla2022[[#This Row],[VALOR ADICIÓN 3]])</f>
        <v>0</v>
      </c>
      <c r="CB199" s="1"/>
      <c r="CC199" s="1"/>
      <c r="CD199" s="6">
        <f>IF(Tabla2022[[#This Row],[ADICIÓN]]="SI",Tabla2022[[#This Row],[PLAZO DE EJECUCIÓN DÍAS]]+Tabla2022[[#This Row],[DÍAS PRORROGA 1]]+Tabla2022[[#This Row],[DÍAS PRORROGA  2]]+Tabla2022[[#This Row],[DÍAS PRORROGA 3]],Tabla2022[[#This Row],[FECHA DE TERMINACIÓN INICIAL]])</f>
        <v>44916</v>
      </c>
      <c r="CE199" s="12">
        <f>IF(Tabla2022[[#This Row],[ADICIÓN]]="SI",Tabla2022[[#This Row],[VALOR INICIAL DEL CONTRATO]]+Tabla2022[[#This Row],[VALOR ADICIONES ]],Tabla2022[[#This Row],[VALOR INICIAL DEL CONTRATO]])</f>
        <v>18400000</v>
      </c>
      <c r="CF199" s="8"/>
      <c r="CG199" s="8"/>
      <c r="CH199" s="5"/>
      <c r="CI199" s="8"/>
      <c r="CJ199" s="8"/>
      <c r="CK199" s="8"/>
      <c r="CL199" s="8"/>
      <c r="CM199" s="8"/>
    </row>
    <row r="200" spans="1:91" ht="51" x14ac:dyDescent="0.45">
      <c r="A200" s="46">
        <v>2022</v>
      </c>
      <c r="B200" s="1">
        <v>197</v>
      </c>
      <c r="C200" s="46" t="s">
        <v>91</v>
      </c>
      <c r="D200" s="1" t="str">
        <f>IF(Tabla2022[[#This Row],[FECHA DE TERMINACIÓN FINAL]]=0,"PENDIENTE FECHA",IF(Tabla2022[[#This Row],[FECHA DE TERMINACIÓN FINAL]]&lt;15,"PRÓXIMO A VENCER",IF(Tabla2022[[#This Row],[FECHA DE TERMINACIÓN FINAL]]&gt;30,"VIGENTE",IF(Tabla2022[[#This Row],[FECHA DE TERMINACIÓN FINAL]]&lt;0,"VENCIDO"))))</f>
        <v>VIGENTE</v>
      </c>
      <c r="E200" s="1">
        <v>74378</v>
      </c>
      <c r="F200" s="1" t="s">
        <v>1842</v>
      </c>
      <c r="G200" s="1" t="s">
        <v>1843</v>
      </c>
      <c r="H200" s="5" t="s">
        <v>1844</v>
      </c>
      <c r="I200" s="1" t="s">
        <v>1839</v>
      </c>
      <c r="J200" s="1">
        <v>701</v>
      </c>
      <c r="K200" s="6">
        <v>44763</v>
      </c>
      <c r="L200" s="1">
        <v>827</v>
      </c>
      <c r="M200" s="6">
        <v>44792</v>
      </c>
      <c r="N200" s="8" t="s">
        <v>610</v>
      </c>
      <c r="O200" s="1" t="s">
        <v>97</v>
      </c>
      <c r="P200" s="1" t="s">
        <v>98</v>
      </c>
      <c r="Q200" s="1">
        <v>1</v>
      </c>
      <c r="R200" s="8" t="s">
        <v>1761</v>
      </c>
      <c r="S200" s="10" t="s">
        <v>1754</v>
      </c>
      <c r="T200" s="1" t="s">
        <v>101</v>
      </c>
      <c r="U200" s="1" t="s">
        <v>1845</v>
      </c>
      <c r="V200" s="1" t="s">
        <v>103</v>
      </c>
      <c r="W200" s="8" t="s">
        <v>104</v>
      </c>
      <c r="X200" s="8" t="s">
        <v>105</v>
      </c>
      <c r="Y200" s="1" t="s">
        <v>106</v>
      </c>
      <c r="Z200" s="1" t="s">
        <v>299</v>
      </c>
      <c r="AA200" s="1" t="s">
        <v>114</v>
      </c>
      <c r="AB200" s="1" t="s">
        <v>108</v>
      </c>
      <c r="AC200" s="1">
        <v>1069230738</v>
      </c>
      <c r="AD200" s="1">
        <v>5</v>
      </c>
      <c r="AE200" s="1" t="str">
        <f>IF(Tabla2022[[#This Row],[CONTRATISTA CONJUNTO]]="NO"," - ")</f>
        <v xml:space="preserve"> - </v>
      </c>
      <c r="AF200" s="1" t="str">
        <f>IF(Tabla2022[[#This Row],[CONTRATISTA CONJUNTO]]="NO"," - ")</f>
        <v xml:space="preserve"> - </v>
      </c>
      <c r="AG200" s="1" t="str">
        <f>IF(Tabla2022[[#This Row],[CONTRATISTA CONJUNTO]]="NO"," - ")</f>
        <v xml:space="preserve"> - </v>
      </c>
      <c r="AH200" s="6">
        <v>33899</v>
      </c>
      <c r="AI200" s="5" t="s">
        <v>1846</v>
      </c>
      <c r="AJ200" s="1">
        <v>7351210</v>
      </c>
      <c r="AK200" s="1" t="s">
        <v>1847</v>
      </c>
      <c r="AL200" s="1" t="s">
        <v>298</v>
      </c>
      <c r="AM200" s="1">
        <v>1019076465</v>
      </c>
      <c r="AN200" s="1">
        <v>8</v>
      </c>
      <c r="AO200" s="1"/>
      <c r="AP200" s="1"/>
      <c r="AQ200" s="1" t="s">
        <v>113</v>
      </c>
      <c r="AR200" s="1" t="s">
        <v>114</v>
      </c>
      <c r="AS200" s="6">
        <v>44793</v>
      </c>
      <c r="AT200" s="1" t="s">
        <v>705</v>
      </c>
      <c r="AU200" s="6">
        <v>44791</v>
      </c>
      <c r="AV200" s="6">
        <v>44791</v>
      </c>
      <c r="AW200" s="12">
        <v>13500000</v>
      </c>
      <c r="AX200" s="13">
        <v>44795</v>
      </c>
      <c r="AY200" s="6">
        <v>44947</v>
      </c>
      <c r="AZ200" s="14">
        <v>44947.999305555553</v>
      </c>
      <c r="BA200" s="1">
        <f>Tabla2022[[#This Row],[FECHA DE TERMINACIÓN INICIAL]]-Tabla2022[[#This Row],[FECHA ACTA DE INICIO]]</f>
        <v>152</v>
      </c>
      <c r="BB200" s="1">
        <f t="shared" si="4"/>
        <v>5</v>
      </c>
      <c r="BC200" s="12">
        <f>IF(Tabla2022[[#This Row],[PLAZO DE EJECUCIÓN MESES ]]&gt;0,Tabla2022[[#This Row],[VALOR INICIAL DEL CONTRATO]]/Tabla2022[[#This Row],[PLAZO DE EJECUCIÓN MESES ]]," 0 ")</f>
        <v>2700000</v>
      </c>
      <c r="BD200" s="1" t="s">
        <v>101</v>
      </c>
      <c r="BE200" s="12">
        <f>IF(Tabla2022[[#This Row],[ANTICIPOS]]="NO",0," - ")</f>
        <v>0</v>
      </c>
      <c r="BF200" s="1" t="s">
        <v>101</v>
      </c>
      <c r="BG200" s="1"/>
      <c r="BH200" s="1"/>
      <c r="BI200" s="1"/>
      <c r="BJ200" s="1"/>
      <c r="BK200" s="1"/>
      <c r="BL200" s="1"/>
      <c r="BM200" s="1"/>
      <c r="BN200" s="1"/>
      <c r="BO200" s="1"/>
      <c r="BP200" s="1"/>
      <c r="BQ200" s="1"/>
      <c r="BR200" s="1"/>
      <c r="BS200" s="1"/>
      <c r="BT200" s="1"/>
      <c r="BU200" s="1"/>
      <c r="BV200" s="1"/>
      <c r="BW200" s="1"/>
      <c r="BX200" s="1"/>
      <c r="BY200" s="1"/>
      <c r="BZ200" s="1">
        <f>Tabla2022[[#This Row],[DÍAS PRORROGA 1]]+Tabla2022[[#This Row],[DÍAS PRORROGA  2]]+Tabla2022[[#This Row],[DÍAS PRORROGA 3]]</f>
        <v>0</v>
      </c>
      <c r="CA200" s="12">
        <f>IF(Tabla2022[[#This Row],[ADICIÓN]]="NO",0,Tabla2022[[#This Row],[VALOR ADICIÓN 1]]+Tabla2022[[#This Row],[VALOR ADICIÓN 2]]+Tabla2022[[#This Row],[VALOR ADICIÓN 3]])</f>
        <v>0</v>
      </c>
      <c r="CB200" s="1"/>
      <c r="CC200" s="1"/>
      <c r="CD200" s="6">
        <f>IF(Tabla2022[[#This Row],[ADICIÓN]]="SI",Tabla2022[[#This Row],[PLAZO DE EJECUCIÓN DÍAS]]+Tabla2022[[#This Row],[DÍAS PRORROGA 1]]+Tabla2022[[#This Row],[DÍAS PRORROGA  2]]+Tabla2022[[#This Row],[DÍAS PRORROGA 3]],Tabla2022[[#This Row],[FECHA DE TERMINACIÓN INICIAL]])</f>
        <v>44947</v>
      </c>
      <c r="CE200" s="12">
        <f>IF(Tabla2022[[#This Row],[ADICIÓN]]="SI",Tabla2022[[#This Row],[VALOR INICIAL DEL CONTRATO]]+Tabla2022[[#This Row],[VALOR ADICIONES ]],Tabla2022[[#This Row],[VALOR INICIAL DEL CONTRATO]])</f>
        <v>13500000</v>
      </c>
      <c r="CF200" s="8"/>
      <c r="CG200" s="8"/>
      <c r="CH200" s="5"/>
      <c r="CI200" s="8"/>
      <c r="CJ200" s="8"/>
      <c r="CK200" s="8"/>
      <c r="CL200" s="8"/>
      <c r="CM200" s="8"/>
    </row>
    <row r="201" spans="1:91" ht="51" x14ac:dyDescent="0.45">
      <c r="A201" s="46">
        <v>2022</v>
      </c>
      <c r="B201" s="1">
        <v>198</v>
      </c>
      <c r="C201" s="46" t="s">
        <v>91</v>
      </c>
      <c r="D201" s="1" t="str">
        <f>IF(Tabla2022[[#This Row],[FECHA DE TERMINACIÓN FINAL]]=0,"PENDIENTE FECHA",IF(Tabla2022[[#This Row],[FECHA DE TERMINACIÓN FINAL]]&lt;15,"PRÓXIMO A VENCER",IF(Tabla2022[[#This Row],[FECHA DE TERMINACIÓN FINAL]]&gt;30,"VIGENTE",IF(Tabla2022[[#This Row],[FECHA DE TERMINACIÓN FINAL]]&lt;0,"VENCIDO"))))</f>
        <v>VIGENTE</v>
      </c>
      <c r="E201" s="1">
        <v>74378</v>
      </c>
      <c r="F201" s="1" t="s">
        <v>1848</v>
      </c>
      <c r="G201" s="1" t="s">
        <v>1849</v>
      </c>
      <c r="H201" s="5" t="s">
        <v>1850</v>
      </c>
      <c r="I201" s="1" t="s">
        <v>1724</v>
      </c>
      <c r="J201" s="1">
        <v>701</v>
      </c>
      <c r="K201" s="6">
        <v>44763</v>
      </c>
      <c r="L201" s="1">
        <v>828</v>
      </c>
      <c r="M201" s="6">
        <v>44792</v>
      </c>
      <c r="N201" s="8" t="s">
        <v>610</v>
      </c>
      <c r="O201" s="1" t="s">
        <v>97</v>
      </c>
      <c r="P201" s="1" t="s">
        <v>98</v>
      </c>
      <c r="Q201" s="1">
        <v>1</v>
      </c>
      <c r="R201" s="8" t="s">
        <v>1761</v>
      </c>
      <c r="S201" s="10" t="s">
        <v>1754</v>
      </c>
      <c r="T201" s="1" t="s">
        <v>101</v>
      </c>
      <c r="U201" s="1" t="s">
        <v>1851</v>
      </c>
      <c r="V201" s="1" t="s">
        <v>103</v>
      </c>
      <c r="W201" s="8" t="s">
        <v>104</v>
      </c>
      <c r="X201" s="8" t="s">
        <v>105</v>
      </c>
      <c r="Y201" s="1" t="s">
        <v>106</v>
      </c>
      <c r="Z201" s="1" t="s">
        <v>299</v>
      </c>
      <c r="AA201" s="1"/>
      <c r="AB201" s="1" t="s">
        <v>108</v>
      </c>
      <c r="AC201" s="1">
        <v>80747512</v>
      </c>
      <c r="AD201" s="1">
        <v>7</v>
      </c>
      <c r="AE201" s="1" t="str">
        <f>IF(Tabla2022[[#This Row],[CONTRATISTA CONJUNTO]]="NO"," - ")</f>
        <v xml:space="preserve"> - </v>
      </c>
      <c r="AF201" s="1" t="str">
        <f>IF(Tabla2022[[#This Row],[CONTRATISTA CONJUNTO]]="NO"," - ")</f>
        <v xml:space="preserve"> - </v>
      </c>
      <c r="AG201" s="1" t="str">
        <f>IF(Tabla2022[[#This Row],[CONTRATISTA CONJUNTO]]="NO"," - ")</f>
        <v xml:space="preserve"> - </v>
      </c>
      <c r="AH201" s="6">
        <v>30760</v>
      </c>
      <c r="AI201" s="5" t="s">
        <v>1852</v>
      </c>
      <c r="AJ201" s="1">
        <v>9105856</v>
      </c>
      <c r="AK201" s="1" t="s">
        <v>1853</v>
      </c>
      <c r="AL201" s="1" t="s">
        <v>298</v>
      </c>
      <c r="AM201" s="1">
        <v>1019076465</v>
      </c>
      <c r="AN201" s="1">
        <v>8</v>
      </c>
      <c r="AO201" s="1"/>
      <c r="AP201" s="1"/>
      <c r="AQ201" s="1" t="s">
        <v>113</v>
      </c>
      <c r="AR201" s="1" t="s">
        <v>114</v>
      </c>
      <c r="AS201" s="6">
        <v>44793</v>
      </c>
      <c r="AT201" s="1" t="s">
        <v>705</v>
      </c>
      <c r="AU201" s="6">
        <v>44791</v>
      </c>
      <c r="AV201" s="6">
        <v>44791</v>
      </c>
      <c r="AW201" s="12">
        <v>13500000</v>
      </c>
      <c r="AX201" s="13">
        <v>44797</v>
      </c>
      <c r="AY201" s="6">
        <v>44949</v>
      </c>
      <c r="AZ201" s="14">
        <v>44949.999305555553</v>
      </c>
      <c r="BA201" s="1">
        <f>Tabla2022[[#This Row],[FECHA DE TERMINACIÓN INICIAL]]-Tabla2022[[#This Row],[FECHA ACTA DE INICIO]]</f>
        <v>152</v>
      </c>
      <c r="BB201" s="1">
        <f t="shared" si="4"/>
        <v>5</v>
      </c>
      <c r="BC201" s="12">
        <f>IF(Tabla2022[[#This Row],[PLAZO DE EJECUCIÓN MESES ]]&gt;0,Tabla2022[[#This Row],[VALOR INICIAL DEL CONTRATO]]/Tabla2022[[#This Row],[PLAZO DE EJECUCIÓN MESES ]]," 0 ")</f>
        <v>2700000</v>
      </c>
      <c r="BD201" s="1" t="s">
        <v>101</v>
      </c>
      <c r="BE201" s="12">
        <f>IF(Tabla2022[[#This Row],[ANTICIPOS]]="NO",0," - ")</f>
        <v>0</v>
      </c>
      <c r="BF201" s="1" t="s">
        <v>101</v>
      </c>
      <c r="BG201" s="1"/>
      <c r="BH201" s="1"/>
      <c r="BI201" s="1"/>
      <c r="BJ201" s="1"/>
      <c r="BK201" s="1"/>
      <c r="BL201" s="1"/>
      <c r="BM201" s="1"/>
      <c r="BN201" s="1"/>
      <c r="BO201" s="1"/>
      <c r="BP201" s="1"/>
      <c r="BQ201" s="1"/>
      <c r="BR201" s="1"/>
      <c r="BS201" s="1"/>
      <c r="BT201" s="1"/>
      <c r="BU201" s="1"/>
      <c r="BV201" s="1"/>
      <c r="BW201" s="1"/>
      <c r="BX201" s="1"/>
      <c r="BY201" s="1"/>
      <c r="BZ201" s="1">
        <f>Tabla2022[[#This Row],[DÍAS PRORROGA 1]]+Tabla2022[[#This Row],[DÍAS PRORROGA  2]]+Tabla2022[[#This Row],[DÍAS PRORROGA 3]]</f>
        <v>0</v>
      </c>
      <c r="CA201" s="12">
        <f>IF(Tabla2022[[#This Row],[ADICIÓN]]="NO",0,Tabla2022[[#This Row],[VALOR ADICIÓN 1]]+Tabla2022[[#This Row],[VALOR ADICIÓN 2]]+Tabla2022[[#This Row],[VALOR ADICIÓN 3]])</f>
        <v>0</v>
      </c>
      <c r="CB201" s="1"/>
      <c r="CC201" s="1"/>
      <c r="CD201" s="6">
        <f>IF(Tabla2022[[#This Row],[ADICIÓN]]="SI",Tabla2022[[#This Row],[PLAZO DE EJECUCIÓN DÍAS]]+Tabla2022[[#This Row],[DÍAS PRORROGA 1]]+Tabla2022[[#This Row],[DÍAS PRORROGA  2]]+Tabla2022[[#This Row],[DÍAS PRORROGA 3]],Tabla2022[[#This Row],[FECHA DE TERMINACIÓN INICIAL]])</f>
        <v>44949</v>
      </c>
      <c r="CE201" s="12">
        <f>IF(Tabla2022[[#This Row],[ADICIÓN]]="SI",Tabla2022[[#This Row],[VALOR INICIAL DEL CONTRATO]]+Tabla2022[[#This Row],[VALOR ADICIONES ]],Tabla2022[[#This Row],[VALOR INICIAL DEL CONTRATO]])</f>
        <v>13500000</v>
      </c>
      <c r="CF201" s="8"/>
      <c r="CG201" s="8"/>
      <c r="CH201" s="5"/>
      <c r="CI201" s="8"/>
      <c r="CJ201" s="8"/>
      <c r="CK201" s="8"/>
      <c r="CL201" s="8"/>
      <c r="CM201" s="8"/>
    </row>
    <row r="202" spans="1:91" ht="51" x14ac:dyDescent="0.45">
      <c r="A202" s="46">
        <v>2022</v>
      </c>
      <c r="B202" s="1">
        <v>199</v>
      </c>
      <c r="C202" s="46" t="s">
        <v>91</v>
      </c>
      <c r="D202" s="1" t="str">
        <f>IF(Tabla2022[[#This Row],[FECHA DE TERMINACIÓN FINAL]]=0,"PENDIENTE FECHA",IF(Tabla2022[[#This Row],[FECHA DE TERMINACIÓN FINAL]]&lt;15,"PRÓXIMO A VENCER",IF(Tabla2022[[#This Row],[FECHA DE TERMINACIÓN FINAL]]&gt;30,"VIGENTE",IF(Tabla2022[[#This Row],[FECHA DE TERMINACIÓN FINAL]]&lt;0,"VENCIDO"))))</f>
        <v>VIGENTE</v>
      </c>
      <c r="E202" s="1">
        <v>74381</v>
      </c>
      <c r="F202" s="1" t="s">
        <v>1854</v>
      </c>
      <c r="G202" s="1" t="s">
        <v>1855</v>
      </c>
      <c r="H202" s="5" t="s">
        <v>1856</v>
      </c>
      <c r="I202" s="1" t="s">
        <v>248</v>
      </c>
      <c r="J202" s="1">
        <v>710</v>
      </c>
      <c r="K202" s="6">
        <v>44768</v>
      </c>
      <c r="L202" s="1">
        <v>829</v>
      </c>
      <c r="M202" s="6">
        <v>44792</v>
      </c>
      <c r="N202" s="8" t="s">
        <v>610</v>
      </c>
      <c r="O202" s="1" t="s">
        <v>97</v>
      </c>
      <c r="P202" s="1" t="s">
        <v>98</v>
      </c>
      <c r="Q202" s="1">
        <v>1</v>
      </c>
      <c r="R202" s="10" t="s">
        <v>1826</v>
      </c>
      <c r="S202" s="10" t="s">
        <v>1826</v>
      </c>
      <c r="T202" s="1" t="s">
        <v>101</v>
      </c>
      <c r="U202" s="70" t="s">
        <v>1857</v>
      </c>
      <c r="V202" s="1" t="s">
        <v>103</v>
      </c>
      <c r="W202" s="8" t="s">
        <v>104</v>
      </c>
      <c r="X202" s="8" t="s">
        <v>105</v>
      </c>
      <c r="Y202" s="1" t="s">
        <v>106</v>
      </c>
      <c r="Z202" s="1"/>
      <c r="AA202" s="1"/>
      <c r="AB202" s="1" t="s">
        <v>108</v>
      </c>
      <c r="AC202" s="1">
        <v>79565214</v>
      </c>
      <c r="AD202" s="1">
        <v>1</v>
      </c>
      <c r="AE202" s="1" t="str">
        <f>IF(Tabla2022[[#This Row],[CONTRATISTA CONJUNTO]]="NO"," - ")</f>
        <v xml:space="preserve"> - </v>
      </c>
      <c r="AF202" s="1" t="str">
        <f>IF(Tabla2022[[#This Row],[CONTRATISTA CONJUNTO]]="NO"," - ")</f>
        <v xml:space="preserve"> - </v>
      </c>
      <c r="AG202" s="1" t="str">
        <f>IF(Tabla2022[[#This Row],[CONTRATISTA CONJUNTO]]="NO"," - ")</f>
        <v xml:space="preserve"> - </v>
      </c>
      <c r="AH202" s="6">
        <v>26203</v>
      </c>
      <c r="AI202" s="5" t="s">
        <v>1858</v>
      </c>
      <c r="AJ202" s="1">
        <v>5753148000</v>
      </c>
      <c r="AK202" s="1" t="s">
        <v>1859</v>
      </c>
      <c r="AL202" s="1"/>
      <c r="AM202" s="1"/>
      <c r="AN202" s="1"/>
      <c r="AO202" s="1"/>
      <c r="AP202" s="1"/>
      <c r="AQ202" s="1" t="s">
        <v>113</v>
      </c>
      <c r="AR202" s="1" t="s">
        <v>114</v>
      </c>
      <c r="AS202" s="6">
        <v>44792</v>
      </c>
      <c r="AT202" s="1" t="s">
        <v>705</v>
      </c>
      <c r="AU202" s="6">
        <v>44791</v>
      </c>
      <c r="AV202" s="6">
        <v>44791</v>
      </c>
      <c r="AW202" s="12">
        <v>13500000</v>
      </c>
      <c r="AX202" s="13">
        <v>44792</v>
      </c>
      <c r="AY202" s="6">
        <v>44944</v>
      </c>
      <c r="AZ202" s="14">
        <v>44944.999305555553</v>
      </c>
      <c r="BA202" s="1">
        <f>Tabla2022[[#This Row],[FECHA DE TERMINACIÓN INICIAL]]-Tabla2022[[#This Row],[FECHA ACTA DE INICIO]]</f>
        <v>152</v>
      </c>
      <c r="BB202" s="1">
        <f t="shared" si="4"/>
        <v>5</v>
      </c>
      <c r="BC202" s="12">
        <f>IF(Tabla2022[[#This Row],[PLAZO DE EJECUCIÓN MESES ]]&gt;0,Tabla2022[[#This Row],[VALOR INICIAL DEL CONTRATO]]/Tabla2022[[#This Row],[PLAZO DE EJECUCIÓN MESES ]]," 0 ")</f>
        <v>2700000</v>
      </c>
      <c r="BD202" s="1" t="s">
        <v>101</v>
      </c>
      <c r="BE202" s="12">
        <f>IF(Tabla2022[[#This Row],[ANTICIPOS]]="NO",0," - ")</f>
        <v>0</v>
      </c>
      <c r="BF202" s="1" t="s">
        <v>101</v>
      </c>
      <c r="BG202" s="1"/>
      <c r="BH202" s="1"/>
      <c r="BI202" s="1"/>
      <c r="BJ202" s="1"/>
      <c r="BK202" s="1"/>
      <c r="BL202" s="1"/>
      <c r="BM202" s="1"/>
      <c r="BN202" s="1"/>
      <c r="BO202" s="1"/>
      <c r="BP202" s="1"/>
      <c r="BQ202" s="1"/>
      <c r="BR202" s="1"/>
      <c r="BS202" s="1"/>
      <c r="BT202" s="1"/>
      <c r="BU202" s="1"/>
      <c r="BV202" s="1"/>
      <c r="BW202" s="1"/>
      <c r="BX202" s="1"/>
      <c r="BY202" s="1"/>
      <c r="BZ202" s="1">
        <f>Tabla2022[[#This Row],[DÍAS PRORROGA 1]]+Tabla2022[[#This Row],[DÍAS PRORROGA  2]]+Tabla2022[[#This Row],[DÍAS PRORROGA 3]]</f>
        <v>0</v>
      </c>
      <c r="CA202" s="12">
        <f>IF(Tabla2022[[#This Row],[ADICIÓN]]="NO",0,Tabla2022[[#This Row],[VALOR ADICIÓN 1]]+Tabla2022[[#This Row],[VALOR ADICIÓN 2]]+Tabla2022[[#This Row],[VALOR ADICIÓN 3]])</f>
        <v>0</v>
      </c>
      <c r="CB202" s="1"/>
      <c r="CC202" s="1"/>
      <c r="CD202" s="6">
        <f>IF(Tabla2022[[#This Row],[ADICIÓN]]="SI",Tabla2022[[#This Row],[PLAZO DE EJECUCIÓN DÍAS]]+Tabla2022[[#This Row],[DÍAS PRORROGA 1]]+Tabla2022[[#This Row],[DÍAS PRORROGA  2]]+Tabla2022[[#This Row],[DÍAS PRORROGA 3]],Tabla2022[[#This Row],[FECHA DE TERMINACIÓN INICIAL]])</f>
        <v>44944</v>
      </c>
      <c r="CE202" s="12">
        <f>IF(Tabla2022[[#This Row],[ADICIÓN]]="SI",Tabla2022[[#This Row],[VALOR INICIAL DEL CONTRATO]]+Tabla2022[[#This Row],[VALOR ADICIONES ]],Tabla2022[[#This Row],[VALOR INICIAL DEL CONTRATO]])</f>
        <v>13500000</v>
      </c>
      <c r="CF202" s="8"/>
      <c r="CG202" s="8"/>
      <c r="CH202" s="5"/>
      <c r="CI202" s="8"/>
      <c r="CJ202" s="8"/>
      <c r="CK202" s="8"/>
      <c r="CL202" s="8"/>
      <c r="CM202" s="8"/>
    </row>
    <row r="203" spans="1:91" ht="51" x14ac:dyDescent="0.45">
      <c r="A203" s="46">
        <v>2022</v>
      </c>
      <c r="B203" s="1">
        <v>200</v>
      </c>
      <c r="C203" s="46" t="s">
        <v>91</v>
      </c>
      <c r="D203" s="1" t="str">
        <f>IF(Tabla2022[[#This Row],[FECHA DE TERMINACIÓN FINAL]]=0,"PENDIENTE FECHA",IF(Tabla2022[[#This Row],[FECHA DE TERMINACIÓN FINAL]]&lt;15,"PRÓXIMO A VENCER",IF(Tabla2022[[#This Row],[FECHA DE TERMINACIÓN FINAL]]&gt;30,"VIGENTE",IF(Tabla2022[[#This Row],[FECHA DE TERMINACIÓN FINAL]]&lt;0,"VENCIDO"))))</f>
        <v>VIGENTE</v>
      </c>
      <c r="E203" s="1">
        <v>74381</v>
      </c>
      <c r="F203" s="1" t="s">
        <v>1860</v>
      </c>
      <c r="G203" s="1" t="s">
        <v>1861</v>
      </c>
      <c r="H203" s="5" t="s">
        <v>1862</v>
      </c>
      <c r="I203" s="1" t="s">
        <v>248</v>
      </c>
      <c r="J203" s="1">
        <v>710</v>
      </c>
      <c r="K203" s="6">
        <v>44768</v>
      </c>
      <c r="L203" s="1">
        <v>830</v>
      </c>
      <c r="M203" s="6">
        <v>44792</v>
      </c>
      <c r="N203" s="8" t="s">
        <v>610</v>
      </c>
      <c r="O203" s="1" t="s">
        <v>97</v>
      </c>
      <c r="P203" s="1" t="s">
        <v>98</v>
      </c>
      <c r="Q203" s="1">
        <v>1</v>
      </c>
      <c r="R203" s="10" t="s">
        <v>1826</v>
      </c>
      <c r="S203" s="10" t="s">
        <v>1826</v>
      </c>
      <c r="T203" s="1" t="s">
        <v>101</v>
      </c>
      <c r="U203" s="68" t="s">
        <v>1863</v>
      </c>
      <c r="V203" s="1" t="s">
        <v>103</v>
      </c>
      <c r="W203" s="8" t="s">
        <v>104</v>
      </c>
      <c r="X203" s="8" t="s">
        <v>105</v>
      </c>
      <c r="Y203" s="1" t="s">
        <v>106</v>
      </c>
      <c r="Z203" s="1"/>
      <c r="AA203" s="1" t="s">
        <v>114</v>
      </c>
      <c r="AB203" s="1" t="s">
        <v>108</v>
      </c>
      <c r="AC203" s="1">
        <v>79519512</v>
      </c>
      <c r="AD203" s="1">
        <v>6</v>
      </c>
      <c r="AE203" s="1" t="str">
        <f>IF(Tabla2022[[#This Row],[CONTRATISTA CONJUNTO]]="NO"," - ")</f>
        <v xml:space="preserve"> - </v>
      </c>
      <c r="AF203" s="1" t="str">
        <f>IF(Tabla2022[[#This Row],[CONTRATISTA CONJUNTO]]="NO"," - ")</f>
        <v xml:space="preserve"> - </v>
      </c>
      <c r="AG203" s="1" t="str">
        <f>IF(Tabla2022[[#This Row],[CONTRATISTA CONJUNTO]]="NO"," - ")</f>
        <v xml:space="preserve"> - </v>
      </c>
      <c r="AH203" s="6">
        <v>25543</v>
      </c>
      <c r="AI203" s="5" t="s">
        <v>1864</v>
      </c>
      <c r="AJ203" s="1">
        <v>3208041638</v>
      </c>
      <c r="AK203" s="1" t="s">
        <v>1865</v>
      </c>
      <c r="AL203" s="1"/>
      <c r="AM203" s="1"/>
      <c r="AN203" s="1"/>
      <c r="AO203" s="1"/>
      <c r="AP203" s="1"/>
      <c r="AQ203" s="1" t="s">
        <v>113</v>
      </c>
      <c r="AR203" s="1" t="s">
        <v>114</v>
      </c>
      <c r="AS203" s="6">
        <v>44792</v>
      </c>
      <c r="AT203" s="1" t="s">
        <v>705</v>
      </c>
      <c r="AU203" s="6">
        <v>44791</v>
      </c>
      <c r="AV203" s="6">
        <v>44791</v>
      </c>
      <c r="AW203" s="12">
        <v>13500000</v>
      </c>
      <c r="AX203" s="13">
        <v>44792</v>
      </c>
      <c r="AY203" s="6">
        <v>44944</v>
      </c>
      <c r="AZ203" s="14">
        <v>44944.999305555553</v>
      </c>
      <c r="BA203" s="1">
        <f>Tabla2022[[#This Row],[FECHA DE TERMINACIÓN INICIAL]]-Tabla2022[[#This Row],[FECHA ACTA DE INICIO]]</f>
        <v>152</v>
      </c>
      <c r="BB203" s="1">
        <f t="shared" si="4"/>
        <v>5</v>
      </c>
      <c r="BC203" s="12">
        <f>IF(Tabla2022[[#This Row],[PLAZO DE EJECUCIÓN MESES ]]&gt;0,Tabla2022[[#This Row],[VALOR INICIAL DEL CONTRATO]]/Tabla2022[[#This Row],[PLAZO DE EJECUCIÓN MESES ]]," 0 ")</f>
        <v>2700000</v>
      </c>
      <c r="BD203" s="1" t="s">
        <v>101</v>
      </c>
      <c r="BE203" s="12">
        <f>IF(Tabla2022[[#This Row],[ANTICIPOS]]="NO",0," - ")</f>
        <v>0</v>
      </c>
      <c r="BF203" s="1" t="s">
        <v>101</v>
      </c>
      <c r="BG203" s="1"/>
      <c r="BH203" s="1"/>
      <c r="BI203" s="1"/>
      <c r="BJ203" s="1"/>
      <c r="BK203" s="1"/>
      <c r="BL203" s="1"/>
      <c r="BM203" s="1"/>
      <c r="BN203" s="1"/>
      <c r="BO203" s="1"/>
      <c r="BP203" s="1"/>
      <c r="BQ203" s="1"/>
      <c r="BR203" s="1"/>
      <c r="BS203" s="1"/>
      <c r="BT203" s="1"/>
      <c r="BU203" s="1"/>
      <c r="BV203" s="1"/>
      <c r="BW203" s="1"/>
      <c r="BX203" s="1"/>
      <c r="BY203" s="1"/>
      <c r="BZ203" s="1">
        <f>Tabla2022[[#This Row],[DÍAS PRORROGA 1]]+Tabla2022[[#This Row],[DÍAS PRORROGA  2]]+Tabla2022[[#This Row],[DÍAS PRORROGA 3]]</f>
        <v>0</v>
      </c>
      <c r="CA203" s="12">
        <f>IF(Tabla2022[[#This Row],[ADICIÓN]]="NO",0,Tabla2022[[#This Row],[VALOR ADICIÓN 1]]+Tabla2022[[#This Row],[VALOR ADICIÓN 2]]+Tabla2022[[#This Row],[VALOR ADICIÓN 3]])</f>
        <v>0</v>
      </c>
      <c r="CB203" s="1"/>
      <c r="CC203" s="1"/>
      <c r="CD203" s="6">
        <f>IF(Tabla2022[[#This Row],[ADICIÓN]]="SI",Tabla2022[[#This Row],[PLAZO DE EJECUCIÓN DÍAS]]+Tabla2022[[#This Row],[DÍAS PRORROGA 1]]+Tabla2022[[#This Row],[DÍAS PRORROGA  2]]+Tabla2022[[#This Row],[DÍAS PRORROGA 3]],Tabla2022[[#This Row],[FECHA DE TERMINACIÓN INICIAL]])</f>
        <v>44944</v>
      </c>
      <c r="CE203" s="12">
        <f>IF(Tabla2022[[#This Row],[ADICIÓN]]="SI",Tabla2022[[#This Row],[VALOR INICIAL DEL CONTRATO]]+Tabla2022[[#This Row],[VALOR ADICIONES ]],Tabla2022[[#This Row],[VALOR INICIAL DEL CONTRATO]])</f>
        <v>13500000</v>
      </c>
      <c r="CF203" s="8"/>
      <c r="CG203" s="8"/>
      <c r="CH203" s="5"/>
      <c r="CI203" s="8"/>
      <c r="CJ203" s="8"/>
      <c r="CK203" s="8"/>
      <c r="CL203" s="8"/>
      <c r="CM203" s="8"/>
    </row>
    <row r="204" spans="1:91" ht="51" x14ac:dyDescent="0.45">
      <c r="A204" s="46">
        <v>2022</v>
      </c>
      <c r="B204" s="1">
        <v>201</v>
      </c>
      <c r="C204" s="46" t="s">
        <v>91</v>
      </c>
      <c r="D204" s="1" t="str">
        <f>IF(Tabla2022[[#This Row],[FECHA DE TERMINACIÓN FINAL]]=0,"PENDIENTE FECHA",IF(Tabla2022[[#This Row],[FECHA DE TERMINACIÓN FINAL]]&lt;15,"PRÓXIMO A VENCER",IF(Tabla2022[[#This Row],[FECHA DE TERMINACIÓN FINAL]]&gt;30,"VIGENTE",IF(Tabla2022[[#This Row],[FECHA DE TERMINACIÓN FINAL]]&lt;0,"VENCIDO"))))</f>
        <v>VIGENTE</v>
      </c>
      <c r="E204" s="1">
        <v>74377</v>
      </c>
      <c r="F204" s="1" t="s">
        <v>1866</v>
      </c>
      <c r="G204" s="1" t="s">
        <v>1867</v>
      </c>
      <c r="H204" s="5" t="s">
        <v>1868</v>
      </c>
      <c r="I204" s="1" t="s">
        <v>1768</v>
      </c>
      <c r="J204" s="1">
        <v>704</v>
      </c>
      <c r="K204" s="6">
        <v>44763</v>
      </c>
      <c r="L204" s="1">
        <v>823</v>
      </c>
      <c r="M204" s="6">
        <v>44792</v>
      </c>
      <c r="N204" s="8" t="s">
        <v>96</v>
      </c>
      <c r="O204" s="1" t="s">
        <v>97</v>
      </c>
      <c r="P204" s="1" t="s">
        <v>98</v>
      </c>
      <c r="Q204" s="1">
        <v>1</v>
      </c>
      <c r="R204" s="10" t="s">
        <v>1869</v>
      </c>
      <c r="S204" s="10" t="s">
        <v>1869</v>
      </c>
      <c r="T204" s="1" t="s">
        <v>101</v>
      </c>
      <c r="U204" s="1" t="s">
        <v>1870</v>
      </c>
      <c r="V204" s="1" t="s">
        <v>103</v>
      </c>
      <c r="W204" s="8" t="s">
        <v>104</v>
      </c>
      <c r="X204" s="8" t="s">
        <v>105</v>
      </c>
      <c r="Y204" s="1" t="s">
        <v>106</v>
      </c>
      <c r="Z204" s="1" t="s">
        <v>299</v>
      </c>
      <c r="AA204" s="1" t="s">
        <v>114</v>
      </c>
      <c r="AB204" s="1" t="s">
        <v>108</v>
      </c>
      <c r="AC204" s="1">
        <v>1032656017</v>
      </c>
      <c r="AD204" s="1">
        <v>8</v>
      </c>
      <c r="AE204" s="1" t="str">
        <f>IF(Tabla2022[[#This Row],[CONTRATISTA CONJUNTO]]="NO"," - ")</f>
        <v xml:space="preserve"> - </v>
      </c>
      <c r="AF204" s="1" t="str">
        <f>IF(Tabla2022[[#This Row],[CONTRATISTA CONJUNTO]]="NO"," - ")</f>
        <v xml:space="preserve"> - </v>
      </c>
      <c r="AG204" s="1" t="str">
        <f>IF(Tabla2022[[#This Row],[CONTRATISTA CONJUNTO]]="NO"," - ")</f>
        <v xml:space="preserve"> - </v>
      </c>
      <c r="AH204" s="6">
        <v>31454</v>
      </c>
      <c r="AI204" s="5" t="s">
        <v>1871</v>
      </c>
      <c r="AJ204" s="1"/>
      <c r="AK204" s="1" t="s">
        <v>1872</v>
      </c>
      <c r="AL204" s="1" t="s">
        <v>298</v>
      </c>
      <c r="AM204" s="1">
        <v>1019076465</v>
      </c>
      <c r="AN204" s="1">
        <v>8</v>
      </c>
      <c r="AO204" s="1"/>
      <c r="AP204" s="1"/>
      <c r="AQ204" s="1" t="s">
        <v>113</v>
      </c>
      <c r="AR204" s="1" t="s">
        <v>114</v>
      </c>
      <c r="AS204" s="6">
        <v>44796</v>
      </c>
      <c r="AT204" s="1" t="s">
        <v>705</v>
      </c>
      <c r="AU204" s="6">
        <v>44792</v>
      </c>
      <c r="AV204" s="6">
        <v>44792</v>
      </c>
      <c r="AW204" s="12">
        <v>13500000</v>
      </c>
      <c r="AX204" s="13">
        <v>44795</v>
      </c>
      <c r="AY204" s="6">
        <v>44947</v>
      </c>
      <c r="AZ204" s="14">
        <v>44947.999305555553</v>
      </c>
      <c r="BA204" s="1">
        <f>Tabla2022[[#This Row],[FECHA DE TERMINACIÓN INICIAL]]-Tabla2022[[#This Row],[FECHA ACTA DE INICIO]]</f>
        <v>152</v>
      </c>
      <c r="BB204" s="1">
        <f t="shared" si="4"/>
        <v>5</v>
      </c>
      <c r="BC204" s="12">
        <f>IF(Tabla2022[[#This Row],[PLAZO DE EJECUCIÓN MESES ]]&gt;0,Tabla2022[[#This Row],[VALOR INICIAL DEL CONTRATO]]/Tabla2022[[#This Row],[PLAZO DE EJECUCIÓN MESES ]]," 0 ")</f>
        <v>2700000</v>
      </c>
      <c r="BD204" s="1" t="s">
        <v>101</v>
      </c>
      <c r="BE204" s="12">
        <f>IF(Tabla2022[[#This Row],[ANTICIPOS]]="NO",0," - ")</f>
        <v>0</v>
      </c>
      <c r="BF204" s="1" t="s">
        <v>101</v>
      </c>
      <c r="BG204" s="1"/>
      <c r="BH204" s="1"/>
      <c r="BI204" s="1"/>
      <c r="BJ204" s="1"/>
      <c r="BK204" s="1"/>
      <c r="BL204" s="1"/>
      <c r="BM204" s="1"/>
      <c r="BN204" s="1"/>
      <c r="BO204" s="1"/>
      <c r="BP204" s="1"/>
      <c r="BQ204" s="1"/>
      <c r="BR204" s="1"/>
      <c r="BS204" s="1"/>
      <c r="BT204" s="1"/>
      <c r="BU204" s="1"/>
      <c r="BV204" s="1"/>
      <c r="BW204" s="1"/>
      <c r="BX204" s="1"/>
      <c r="BY204" s="1"/>
      <c r="BZ204" s="1">
        <f>Tabla2022[[#This Row],[DÍAS PRORROGA 1]]+Tabla2022[[#This Row],[DÍAS PRORROGA  2]]+Tabla2022[[#This Row],[DÍAS PRORROGA 3]]</f>
        <v>0</v>
      </c>
      <c r="CA204" s="12">
        <f>IF(Tabla2022[[#This Row],[ADICIÓN]]="NO",0,Tabla2022[[#This Row],[VALOR ADICIÓN 1]]+Tabla2022[[#This Row],[VALOR ADICIÓN 2]]+Tabla2022[[#This Row],[VALOR ADICIÓN 3]])</f>
        <v>0</v>
      </c>
      <c r="CB204" s="1"/>
      <c r="CC204" s="1"/>
      <c r="CD204" s="6">
        <f>IF(Tabla2022[[#This Row],[ADICIÓN]]="SI",Tabla2022[[#This Row],[PLAZO DE EJECUCIÓN DÍAS]]+Tabla2022[[#This Row],[DÍAS PRORROGA 1]]+Tabla2022[[#This Row],[DÍAS PRORROGA  2]]+Tabla2022[[#This Row],[DÍAS PRORROGA 3]],Tabla2022[[#This Row],[FECHA DE TERMINACIÓN INICIAL]])</f>
        <v>44947</v>
      </c>
      <c r="CE204" s="12">
        <f>IF(Tabla2022[[#This Row],[ADICIÓN]]="SI",Tabla2022[[#This Row],[VALOR INICIAL DEL CONTRATO]]+Tabla2022[[#This Row],[VALOR ADICIONES ]],Tabla2022[[#This Row],[VALOR INICIAL DEL CONTRATO]])</f>
        <v>13500000</v>
      </c>
      <c r="CF204" s="8"/>
      <c r="CG204" s="8"/>
      <c r="CH204" s="5"/>
      <c r="CI204" s="8"/>
      <c r="CJ204" s="8"/>
      <c r="CK204" s="8"/>
      <c r="CL204" s="8"/>
      <c r="CM204" s="8"/>
    </row>
    <row r="205" spans="1:91" ht="51" x14ac:dyDescent="0.45">
      <c r="A205" s="46">
        <v>2022</v>
      </c>
      <c r="B205" s="1">
        <v>202</v>
      </c>
      <c r="C205" s="46" t="s">
        <v>91</v>
      </c>
      <c r="D205" s="1" t="str">
        <f>IF(Tabla2022[[#This Row],[FECHA DE TERMINACIÓN FINAL]]=0,"PENDIENTE FECHA",IF(Tabla2022[[#This Row],[FECHA DE TERMINACIÓN FINAL]]&lt;15,"PRÓXIMO A VENCER",IF(Tabla2022[[#This Row],[FECHA DE TERMINACIÓN FINAL]]&gt;30,"VIGENTE",IF(Tabla2022[[#This Row],[FECHA DE TERMINACIÓN FINAL]]&lt;0,"VENCIDO"))))</f>
        <v>VIGENTE</v>
      </c>
      <c r="E205" s="1">
        <v>74373</v>
      </c>
      <c r="F205" s="1" t="s">
        <v>1873</v>
      </c>
      <c r="G205" s="1" t="s">
        <v>1874</v>
      </c>
      <c r="H205" s="5" t="s">
        <v>1875</v>
      </c>
      <c r="I205" s="1" t="s">
        <v>1071</v>
      </c>
      <c r="J205" s="1">
        <v>704</v>
      </c>
      <c r="K205" s="6">
        <v>44763</v>
      </c>
      <c r="L205" s="1">
        <v>846</v>
      </c>
      <c r="M205" s="6">
        <v>44797</v>
      </c>
      <c r="N205" s="8" t="s">
        <v>96</v>
      </c>
      <c r="O205" s="1" t="s">
        <v>97</v>
      </c>
      <c r="P205" s="1" t="s">
        <v>98</v>
      </c>
      <c r="Q205" s="1">
        <v>1</v>
      </c>
      <c r="R205" s="10" t="s">
        <v>1869</v>
      </c>
      <c r="S205" s="10" t="s">
        <v>1869</v>
      </c>
      <c r="T205" s="1" t="s">
        <v>101</v>
      </c>
      <c r="U205" s="1" t="s">
        <v>1876</v>
      </c>
      <c r="V205" s="1" t="s">
        <v>103</v>
      </c>
      <c r="W205" s="8" t="s">
        <v>104</v>
      </c>
      <c r="X205" s="8" t="s">
        <v>105</v>
      </c>
      <c r="Y205" s="1" t="s">
        <v>106</v>
      </c>
      <c r="Z205" s="1" t="s">
        <v>299</v>
      </c>
      <c r="AA205" s="1" t="s">
        <v>114</v>
      </c>
      <c r="AB205" s="1" t="s">
        <v>108</v>
      </c>
      <c r="AC205" s="1">
        <v>79763739</v>
      </c>
      <c r="AD205" s="1">
        <v>5</v>
      </c>
      <c r="AE205" s="1" t="str">
        <f>IF(Tabla2022[[#This Row],[CONTRATISTA CONJUNTO]]="NO"," - ")</f>
        <v xml:space="preserve"> - </v>
      </c>
      <c r="AF205" s="1" t="str">
        <f>IF(Tabla2022[[#This Row],[CONTRATISTA CONJUNTO]]="NO"," - ")</f>
        <v xml:space="preserve"> - </v>
      </c>
      <c r="AG205" s="1" t="str">
        <f>IF(Tabla2022[[#This Row],[CONTRATISTA CONJUNTO]]="NO"," - ")</f>
        <v xml:space="preserve"> - </v>
      </c>
      <c r="AH205" s="6">
        <v>29317</v>
      </c>
      <c r="AI205" s="5" t="s">
        <v>1877</v>
      </c>
      <c r="AJ205" s="1">
        <v>7188350</v>
      </c>
      <c r="AK205" s="1" t="s">
        <v>1878</v>
      </c>
      <c r="AL205" s="1" t="s">
        <v>298</v>
      </c>
      <c r="AM205" s="1">
        <v>1019076465</v>
      </c>
      <c r="AN205" s="1">
        <v>8</v>
      </c>
      <c r="AO205" s="1"/>
      <c r="AP205" s="1"/>
      <c r="AQ205" s="1" t="s">
        <v>113</v>
      </c>
      <c r="AR205" s="1" t="s">
        <v>114</v>
      </c>
      <c r="AS205" s="6">
        <v>44796</v>
      </c>
      <c r="AT205" s="1" t="s">
        <v>705</v>
      </c>
      <c r="AU205" s="6">
        <v>44792</v>
      </c>
      <c r="AV205" s="6">
        <v>44792</v>
      </c>
      <c r="AW205" s="12">
        <v>13500000</v>
      </c>
      <c r="AX205" s="13">
        <v>44797</v>
      </c>
      <c r="AY205" s="6">
        <v>44949</v>
      </c>
      <c r="AZ205" s="14">
        <v>44949.499305555553</v>
      </c>
      <c r="BA205" s="1">
        <f>Tabla2022[[#This Row],[FECHA DE TERMINACIÓN INICIAL]]-Tabla2022[[#This Row],[FECHA ACTA DE INICIO]]</f>
        <v>152</v>
      </c>
      <c r="BB205" s="1">
        <f t="shared" si="4"/>
        <v>5</v>
      </c>
      <c r="BC205" s="12">
        <f>IF(Tabla2022[[#This Row],[PLAZO DE EJECUCIÓN MESES ]]&gt;0,Tabla2022[[#This Row],[VALOR INICIAL DEL CONTRATO]]/Tabla2022[[#This Row],[PLAZO DE EJECUCIÓN MESES ]]," 0 ")</f>
        <v>2700000</v>
      </c>
      <c r="BD205" s="1" t="s">
        <v>101</v>
      </c>
      <c r="BE205" s="12">
        <f>IF(Tabla2022[[#This Row],[ANTICIPOS]]="NO",0," - ")</f>
        <v>0</v>
      </c>
      <c r="BF205" s="1" t="s">
        <v>101</v>
      </c>
      <c r="BG205" s="1"/>
      <c r="BH205" s="1"/>
      <c r="BI205" s="1"/>
      <c r="BJ205" s="1"/>
      <c r="BK205" s="1"/>
      <c r="BL205" s="1"/>
      <c r="BM205" s="1"/>
      <c r="BN205" s="1"/>
      <c r="BO205" s="1"/>
      <c r="BP205" s="1"/>
      <c r="BQ205" s="1"/>
      <c r="BR205" s="1"/>
      <c r="BS205" s="1"/>
      <c r="BT205" s="1"/>
      <c r="BU205" s="1"/>
      <c r="BV205" s="1"/>
      <c r="BW205" s="1"/>
      <c r="BX205" s="1"/>
      <c r="BY205" s="1"/>
      <c r="BZ205" s="1">
        <f>Tabla2022[[#This Row],[DÍAS PRORROGA 1]]+Tabla2022[[#This Row],[DÍAS PRORROGA  2]]+Tabla2022[[#This Row],[DÍAS PRORROGA 3]]</f>
        <v>0</v>
      </c>
      <c r="CA205" s="12">
        <f>IF(Tabla2022[[#This Row],[ADICIÓN]]="NO",0,Tabla2022[[#This Row],[VALOR ADICIÓN 1]]+Tabla2022[[#This Row],[VALOR ADICIÓN 2]]+Tabla2022[[#This Row],[VALOR ADICIÓN 3]])</f>
        <v>0</v>
      </c>
      <c r="CB205" s="1"/>
      <c r="CC205" s="1"/>
      <c r="CD205" s="6">
        <f>IF(Tabla2022[[#This Row],[ADICIÓN]]="SI",Tabla2022[[#This Row],[PLAZO DE EJECUCIÓN DÍAS]]+Tabla2022[[#This Row],[DÍAS PRORROGA 1]]+Tabla2022[[#This Row],[DÍAS PRORROGA  2]]+Tabla2022[[#This Row],[DÍAS PRORROGA 3]],Tabla2022[[#This Row],[FECHA DE TERMINACIÓN INICIAL]])</f>
        <v>44949</v>
      </c>
      <c r="CE205" s="12">
        <f>IF(Tabla2022[[#This Row],[ADICIÓN]]="SI",Tabla2022[[#This Row],[VALOR INICIAL DEL CONTRATO]]+Tabla2022[[#This Row],[VALOR ADICIONES ]],Tabla2022[[#This Row],[VALOR INICIAL DEL CONTRATO]])</f>
        <v>13500000</v>
      </c>
      <c r="CF205" s="8"/>
      <c r="CG205" s="8"/>
      <c r="CH205" s="5"/>
      <c r="CI205" s="8"/>
      <c r="CJ205" s="8"/>
      <c r="CK205" s="8"/>
      <c r="CL205" s="8"/>
      <c r="CM205" s="8"/>
    </row>
    <row r="206" spans="1:91" ht="51" x14ac:dyDescent="0.45">
      <c r="A206" s="46">
        <v>2022</v>
      </c>
      <c r="B206" s="1">
        <v>203</v>
      </c>
      <c r="C206" s="46" t="s">
        <v>91</v>
      </c>
      <c r="D206" s="1" t="str">
        <f>IF(Tabla2022[[#This Row],[FECHA DE TERMINACIÓN FINAL]]=0,"PENDIENTE FECHA",IF(Tabla2022[[#This Row],[FECHA DE TERMINACIÓN FINAL]]&lt;15,"PRÓXIMO A VENCER",IF(Tabla2022[[#This Row],[FECHA DE TERMINACIÓN FINAL]]&gt;30,"VIGENTE",IF(Tabla2022[[#This Row],[FECHA DE TERMINACIÓN FINAL]]&lt;0,"VENCIDO"))))</f>
        <v>VIGENTE</v>
      </c>
      <c r="E206" s="1">
        <v>74373</v>
      </c>
      <c r="F206" s="1" t="s">
        <v>1879</v>
      </c>
      <c r="G206" s="1" t="s">
        <v>1880</v>
      </c>
      <c r="H206" s="5" t="s">
        <v>1881</v>
      </c>
      <c r="I206" s="1" t="s">
        <v>1071</v>
      </c>
      <c r="J206" s="1">
        <v>704</v>
      </c>
      <c r="K206" s="6">
        <v>44763</v>
      </c>
      <c r="L206" s="1">
        <v>847</v>
      </c>
      <c r="M206" s="6">
        <v>44797</v>
      </c>
      <c r="N206" s="8" t="s">
        <v>96</v>
      </c>
      <c r="O206" s="1" t="s">
        <v>97</v>
      </c>
      <c r="P206" s="1" t="s">
        <v>98</v>
      </c>
      <c r="Q206" s="1">
        <v>1</v>
      </c>
      <c r="R206" s="10" t="s">
        <v>1869</v>
      </c>
      <c r="S206" s="10" t="s">
        <v>1869</v>
      </c>
      <c r="T206" s="1" t="s">
        <v>101</v>
      </c>
      <c r="U206" s="1" t="s">
        <v>1882</v>
      </c>
      <c r="V206" s="1" t="s">
        <v>103</v>
      </c>
      <c r="W206" s="8" t="s">
        <v>104</v>
      </c>
      <c r="X206" s="8" t="s">
        <v>105</v>
      </c>
      <c r="Y206" s="1" t="s">
        <v>106</v>
      </c>
      <c r="Z206" s="1" t="s">
        <v>299</v>
      </c>
      <c r="AA206" s="1" t="s">
        <v>114</v>
      </c>
      <c r="AB206" s="1" t="s">
        <v>108</v>
      </c>
      <c r="AC206" s="1">
        <v>79816851</v>
      </c>
      <c r="AD206" s="1">
        <v>1</v>
      </c>
      <c r="AE206" s="1" t="str">
        <f>IF(Tabla2022[[#This Row],[CONTRATISTA CONJUNTO]]="NO"," - ")</f>
        <v xml:space="preserve"> - </v>
      </c>
      <c r="AF206" s="1" t="str">
        <f>IF(Tabla2022[[#This Row],[CONTRATISTA CONJUNTO]]="NO"," - ")</f>
        <v xml:space="preserve"> - </v>
      </c>
      <c r="AG206" s="1" t="str">
        <f>IF(Tabla2022[[#This Row],[CONTRATISTA CONJUNTO]]="NO"," - ")</f>
        <v xml:space="preserve"> - </v>
      </c>
      <c r="AH206" s="6">
        <v>29311</v>
      </c>
      <c r="AI206" s="5" t="s">
        <v>1883</v>
      </c>
      <c r="AJ206" s="1">
        <v>3015978126</v>
      </c>
      <c r="AK206" s="1" t="s">
        <v>1884</v>
      </c>
      <c r="AL206" s="1" t="s">
        <v>298</v>
      </c>
      <c r="AM206" s="1">
        <v>1019076465</v>
      </c>
      <c r="AN206" s="1">
        <v>8</v>
      </c>
      <c r="AO206" s="1"/>
      <c r="AP206" s="1"/>
      <c r="AQ206" s="1" t="s">
        <v>113</v>
      </c>
      <c r="AR206" s="1" t="s">
        <v>114</v>
      </c>
      <c r="AS206" s="6">
        <v>44796</v>
      </c>
      <c r="AT206" s="1" t="s">
        <v>705</v>
      </c>
      <c r="AU206" s="6">
        <v>44792</v>
      </c>
      <c r="AV206" s="6">
        <v>44795</v>
      </c>
      <c r="AW206" s="12">
        <v>13500000</v>
      </c>
      <c r="AX206" s="13">
        <v>44797</v>
      </c>
      <c r="AY206" s="6">
        <v>44949</v>
      </c>
      <c r="AZ206" s="14">
        <v>44949.499305555553</v>
      </c>
      <c r="BA206" s="1">
        <f>Tabla2022[[#This Row],[FECHA DE TERMINACIÓN INICIAL]]-Tabla2022[[#This Row],[FECHA ACTA DE INICIO]]</f>
        <v>152</v>
      </c>
      <c r="BB206" s="1">
        <f t="shared" si="4"/>
        <v>5</v>
      </c>
      <c r="BC206" s="12">
        <f>IF(Tabla2022[[#This Row],[PLAZO DE EJECUCIÓN MESES ]]&gt;0,Tabla2022[[#This Row],[VALOR INICIAL DEL CONTRATO]]/Tabla2022[[#This Row],[PLAZO DE EJECUCIÓN MESES ]]," 0 ")</f>
        <v>2700000</v>
      </c>
      <c r="BD206" s="1" t="s">
        <v>101</v>
      </c>
      <c r="BE206" s="12">
        <f>IF(Tabla2022[[#This Row],[ANTICIPOS]]="NO",0," - ")</f>
        <v>0</v>
      </c>
      <c r="BF206" s="1" t="s">
        <v>101</v>
      </c>
      <c r="BG206" s="1"/>
      <c r="BH206" s="1"/>
      <c r="BI206" s="1"/>
      <c r="BJ206" s="1"/>
      <c r="BK206" s="1"/>
      <c r="BL206" s="1"/>
      <c r="BM206" s="1"/>
      <c r="BN206" s="1"/>
      <c r="BO206" s="1"/>
      <c r="BP206" s="1"/>
      <c r="BQ206" s="1"/>
      <c r="BR206" s="1"/>
      <c r="BS206" s="1"/>
      <c r="BT206" s="1"/>
      <c r="BU206" s="1"/>
      <c r="BV206" s="1"/>
      <c r="BW206" s="1"/>
      <c r="BX206" s="1"/>
      <c r="BY206" s="1"/>
      <c r="BZ206" s="1">
        <f>Tabla2022[[#This Row],[DÍAS PRORROGA 1]]+Tabla2022[[#This Row],[DÍAS PRORROGA  2]]+Tabla2022[[#This Row],[DÍAS PRORROGA 3]]</f>
        <v>0</v>
      </c>
      <c r="CA206" s="12">
        <f>IF(Tabla2022[[#This Row],[ADICIÓN]]="NO",0,Tabla2022[[#This Row],[VALOR ADICIÓN 1]]+Tabla2022[[#This Row],[VALOR ADICIÓN 2]]+Tabla2022[[#This Row],[VALOR ADICIÓN 3]])</f>
        <v>0</v>
      </c>
      <c r="CB206" s="1"/>
      <c r="CC206" s="1"/>
      <c r="CD206" s="6">
        <f>IF(Tabla2022[[#This Row],[ADICIÓN]]="SI",Tabla2022[[#This Row],[PLAZO DE EJECUCIÓN DÍAS]]+Tabla2022[[#This Row],[DÍAS PRORROGA 1]]+Tabla2022[[#This Row],[DÍAS PRORROGA  2]]+Tabla2022[[#This Row],[DÍAS PRORROGA 3]],Tabla2022[[#This Row],[FECHA DE TERMINACIÓN INICIAL]])</f>
        <v>44949</v>
      </c>
      <c r="CE206" s="12">
        <f>IF(Tabla2022[[#This Row],[ADICIÓN]]="SI",Tabla2022[[#This Row],[VALOR INICIAL DEL CONTRATO]]+Tabla2022[[#This Row],[VALOR ADICIONES ]],Tabla2022[[#This Row],[VALOR INICIAL DEL CONTRATO]])</f>
        <v>13500000</v>
      </c>
      <c r="CF206" s="8"/>
      <c r="CG206" s="8"/>
      <c r="CH206" s="5"/>
      <c r="CI206" s="8"/>
      <c r="CJ206" s="8"/>
      <c r="CK206" s="8"/>
      <c r="CL206" s="8"/>
      <c r="CM206" s="8"/>
    </row>
    <row r="207" spans="1:91" ht="51" x14ac:dyDescent="0.45">
      <c r="A207" s="46">
        <v>2022</v>
      </c>
      <c r="B207" s="1">
        <v>204</v>
      </c>
      <c r="C207" s="46" t="s">
        <v>91</v>
      </c>
      <c r="D207" s="1" t="str">
        <f>IF(Tabla2022[[#This Row],[FECHA DE TERMINACIÓN FINAL]]=0,"PENDIENTE FECHA",IF(Tabla2022[[#This Row],[FECHA DE TERMINACIÓN FINAL]]&lt;15,"PRÓXIMO A VENCER",IF(Tabla2022[[#This Row],[FECHA DE TERMINACIÓN FINAL]]&gt;30,"VIGENTE",IF(Tabla2022[[#This Row],[FECHA DE TERMINACIÓN FINAL]]&lt;0,"VENCIDO"))))</f>
        <v>VIGENTE</v>
      </c>
      <c r="E207" s="1">
        <v>74373</v>
      </c>
      <c r="F207" s="1" t="s">
        <v>1885</v>
      </c>
      <c r="G207" s="1" t="s">
        <v>1886</v>
      </c>
      <c r="H207" s="5" t="s">
        <v>1887</v>
      </c>
      <c r="I207" s="1" t="s">
        <v>1071</v>
      </c>
      <c r="J207" s="1">
        <v>704</v>
      </c>
      <c r="K207" s="6">
        <v>44763</v>
      </c>
      <c r="L207" s="1">
        <v>845</v>
      </c>
      <c r="M207" s="6">
        <v>44797</v>
      </c>
      <c r="N207" s="8" t="s">
        <v>96</v>
      </c>
      <c r="O207" s="1" t="s">
        <v>97</v>
      </c>
      <c r="P207" s="1" t="s">
        <v>98</v>
      </c>
      <c r="Q207" s="1">
        <v>1</v>
      </c>
      <c r="R207" s="10" t="s">
        <v>1869</v>
      </c>
      <c r="S207" s="10" t="s">
        <v>1869</v>
      </c>
      <c r="T207" s="1" t="s">
        <v>101</v>
      </c>
      <c r="U207" s="1" t="s">
        <v>1888</v>
      </c>
      <c r="V207" s="1" t="s">
        <v>103</v>
      </c>
      <c r="W207" s="8" t="s">
        <v>104</v>
      </c>
      <c r="X207" s="8" t="s">
        <v>105</v>
      </c>
      <c r="Y207" s="1" t="s">
        <v>106</v>
      </c>
      <c r="Z207" s="1" t="s">
        <v>299</v>
      </c>
      <c r="AA207" s="1" t="s">
        <v>114</v>
      </c>
      <c r="AB207" s="1" t="s">
        <v>108</v>
      </c>
      <c r="AC207" s="1">
        <v>80779614</v>
      </c>
      <c r="AD207" s="1">
        <v>7</v>
      </c>
      <c r="AE207" s="1" t="str">
        <f>IF(Tabla2022[[#This Row],[CONTRATISTA CONJUNTO]]="NO"," - ")</f>
        <v xml:space="preserve"> - </v>
      </c>
      <c r="AF207" s="1" t="str">
        <f>IF(Tabla2022[[#This Row],[CONTRATISTA CONJUNTO]]="NO"," - ")</f>
        <v xml:space="preserve"> - </v>
      </c>
      <c r="AG207" s="1" t="str">
        <f>IF(Tabla2022[[#This Row],[CONTRATISTA CONJUNTO]]="NO"," - ")</f>
        <v xml:space="preserve"> - </v>
      </c>
      <c r="AH207" s="6">
        <v>30321</v>
      </c>
      <c r="AI207" s="5" t="s">
        <v>1889</v>
      </c>
      <c r="AJ207" s="1">
        <v>32045136</v>
      </c>
      <c r="AK207" s="1" t="s">
        <v>1890</v>
      </c>
      <c r="AL207" s="1" t="s">
        <v>298</v>
      </c>
      <c r="AM207" s="1">
        <v>1019076465</v>
      </c>
      <c r="AN207" s="1">
        <v>8</v>
      </c>
      <c r="AO207" s="1"/>
      <c r="AP207" s="1"/>
      <c r="AQ207" s="1" t="s">
        <v>113</v>
      </c>
      <c r="AR207" s="1" t="s">
        <v>114</v>
      </c>
      <c r="AS207" s="6">
        <v>44796</v>
      </c>
      <c r="AT207" s="1" t="s">
        <v>705</v>
      </c>
      <c r="AU207" s="6">
        <v>44792</v>
      </c>
      <c r="AV207" s="6">
        <v>44795</v>
      </c>
      <c r="AW207" s="12">
        <v>13500000</v>
      </c>
      <c r="AX207" s="13">
        <v>44797</v>
      </c>
      <c r="AY207" s="6">
        <v>44949</v>
      </c>
      <c r="AZ207" s="14">
        <v>44949.499305555553</v>
      </c>
      <c r="BA207" s="1">
        <f>Tabla2022[[#This Row],[FECHA DE TERMINACIÓN INICIAL]]-Tabla2022[[#This Row],[FECHA ACTA DE INICIO]]</f>
        <v>152</v>
      </c>
      <c r="BB207" s="1">
        <f t="shared" si="4"/>
        <v>5</v>
      </c>
      <c r="BC207" s="12">
        <f>IF(Tabla2022[[#This Row],[PLAZO DE EJECUCIÓN MESES ]]&gt;0,Tabla2022[[#This Row],[VALOR INICIAL DEL CONTRATO]]/Tabla2022[[#This Row],[PLAZO DE EJECUCIÓN MESES ]]," 0 ")</f>
        <v>2700000</v>
      </c>
      <c r="BD207" s="1" t="s">
        <v>101</v>
      </c>
      <c r="BE207" s="12">
        <f>IF(Tabla2022[[#This Row],[ANTICIPOS]]="NO",0," - ")</f>
        <v>0</v>
      </c>
      <c r="BF207" s="1" t="s">
        <v>101</v>
      </c>
      <c r="BG207" s="1"/>
      <c r="BH207" s="1"/>
      <c r="BI207" s="1"/>
      <c r="BJ207" s="1"/>
      <c r="BK207" s="1"/>
      <c r="BL207" s="1"/>
      <c r="BM207" s="1"/>
      <c r="BN207" s="1"/>
      <c r="BO207" s="1"/>
      <c r="BP207" s="1"/>
      <c r="BQ207" s="1"/>
      <c r="BR207" s="1"/>
      <c r="BS207" s="1"/>
      <c r="BT207" s="1"/>
      <c r="BU207" s="1"/>
      <c r="BV207" s="1"/>
      <c r="BW207" s="1"/>
      <c r="BX207" s="1"/>
      <c r="BY207" s="1"/>
      <c r="BZ207" s="1">
        <f>Tabla2022[[#This Row],[DÍAS PRORROGA 1]]+Tabla2022[[#This Row],[DÍAS PRORROGA  2]]+Tabla2022[[#This Row],[DÍAS PRORROGA 3]]</f>
        <v>0</v>
      </c>
      <c r="CA207" s="12">
        <f>IF(Tabla2022[[#This Row],[ADICIÓN]]="NO",0,Tabla2022[[#This Row],[VALOR ADICIÓN 1]]+Tabla2022[[#This Row],[VALOR ADICIÓN 2]]+Tabla2022[[#This Row],[VALOR ADICIÓN 3]])</f>
        <v>0</v>
      </c>
      <c r="CB207" s="1"/>
      <c r="CC207" s="1"/>
      <c r="CD207" s="6">
        <f>IF(Tabla2022[[#This Row],[ADICIÓN]]="SI",Tabla2022[[#This Row],[PLAZO DE EJECUCIÓN DÍAS]]+Tabla2022[[#This Row],[DÍAS PRORROGA 1]]+Tabla2022[[#This Row],[DÍAS PRORROGA  2]]+Tabla2022[[#This Row],[DÍAS PRORROGA 3]],Tabla2022[[#This Row],[FECHA DE TERMINACIÓN INICIAL]])</f>
        <v>44949</v>
      </c>
      <c r="CE207" s="12">
        <f>IF(Tabla2022[[#This Row],[ADICIÓN]]="SI",Tabla2022[[#This Row],[VALOR INICIAL DEL CONTRATO]]+Tabla2022[[#This Row],[VALOR ADICIONES ]],Tabla2022[[#This Row],[VALOR INICIAL DEL CONTRATO]])</f>
        <v>13500000</v>
      </c>
      <c r="CF207" s="8"/>
      <c r="CG207" s="8"/>
      <c r="CH207" s="5"/>
      <c r="CI207" s="8"/>
      <c r="CJ207" s="8"/>
      <c r="CK207" s="8"/>
      <c r="CL207" s="8"/>
      <c r="CM207" s="8"/>
    </row>
    <row r="208" spans="1:91" ht="51" x14ac:dyDescent="0.45">
      <c r="A208" s="46">
        <v>2022</v>
      </c>
      <c r="B208" s="1">
        <v>205</v>
      </c>
      <c r="C208" s="46" t="s">
        <v>91</v>
      </c>
      <c r="D208" s="1" t="str">
        <f>IF(Tabla2022[[#This Row],[FECHA DE TERMINACIÓN FINAL]]=0,"PENDIENTE FECHA",IF(Tabla2022[[#This Row],[FECHA DE TERMINACIÓN FINAL]]&lt;15,"PRÓXIMO A VENCER",IF(Tabla2022[[#This Row],[FECHA DE TERMINACIÓN FINAL]]&gt;30,"VIGENTE",IF(Tabla2022[[#This Row],[FECHA DE TERMINACIÓN FINAL]]&lt;0,"VENCIDO"))))</f>
        <v>VIGENTE</v>
      </c>
      <c r="E208" s="1">
        <v>74381</v>
      </c>
      <c r="F208" s="1" t="s">
        <v>1891</v>
      </c>
      <c r="G208" s="1" t="s">
        <v>1892</v>
      </c>
      <c r="H208" s="5" t="s">
        <v>1893</v>
      </c>
      <c r="I208" s="1" t="s">
        <v>1003</v>
      </c>
      <c r="J208" s="1">
        <v>710</v>
      </c>
      <c r="K208" s="6">
        <v>44768</v>
      </c>
      <c r="L208" s="1">
        <v>831</v>
      </c>
      <c r="M208" s="6">
        <v>44795</v>
      </c>
      <c r="N208" s="8" t="s">
        <v>610</v>
      </c>
      <c r="O208" s="1" t="s">
        <v>97</v>
      </c>
      <c r="P208" s="1" t="s">
        <v>98</v>
      </c>
      <c r="Q208" s="1">
        <v>1</v>
      </c>
      <c r="R208" s="10" t="s">
        <v>1826</v>
      </c>
      <c r="S208" s="10" t="s">
        <v>1826</v>
      </c>
      <c r="T208" s="1" t="s">
        <v>101</v>
      </c>
      <c r="U208" s="68" t="s">
        <v>1894</v>
      </c>
      <c r="V208" s="1" t="s">
        <v>103</v>
      </c>
      <c r="W208" s="8" t="s">
        <v>104</v>
      </c>
      <c r="X208" s="8" t="s">
        <v>105</v>
      </c>
      <c r="Y208" s="1" t="s">
        <v>106</v>
      </c>
      <c r="Z208" s="1"/>
      <c r="AA208" s="1" t="s">
        <v>114</v>
      </c>
      <c r="AB208" s="1" t="s">
        <v>108</v>
      </c>
      <c r="AC208" s="1">
        <v>80452262</v>
      </c>
      <c r="AD208" s="1">
        <v>3</v>
      </c>
      <c r="AE208" s="1" t="str">
        <f>IF(Tabla2022[[#This Row],[CONTRATISTA CONJUNTO]]="NO"," - ")</f>
        <v xml:space="preserve"> - </v>
      </c>
      <c r="AF208" s="1" t="str">
        <f>IF(Tabla2022[[#This Row],[CONTRATISTA CONJUNTO]]="NO"," - ")</f>
        <v xml:space="preserve"> - </v>
      </c>
      <c r="AG208" s="1" t="str">
        <f>IF(Tabla2022[[#This Row],[CONTRATISTA CONJUNTO]]="NO"," - ")</f>
        <v xml:space="preserve"> - </v>
      </c>
      <c r="AH208" s="6">
        <v>26028</v>
      </c>
      <c r="AI208" s="5" t="s">
        <v>1895</v>
      </c>
      <c r="AJ208" s="1">
        <v>3204241981</v>
      </c>
      <c r="AK208" s="1" t="s">
        <v>1896</v>
      </c>
      <c r="AL208" s="1"/>
      <c r="AM208" s="1"/>
      <c r="AN208" s="1"/>
      <c r="AO208" s="1"/>
      <c r="AP208" s="1"/>
      <c r="AQ208" s="1" t="s">
        <v>113</v>
      </c>
      <c r="AR208" s="1" t="s">
        <v>114</v>
      </c>
      <c r="AS208" s="6">
        <v>44797</v>
      </c>
      <c r="AT208" s="1" t="s">
        <v>705</v>
      </c>
      <c r="AU208" s="6">
        <v>44791</v>
      </c>
      <c r="AV208" s="6">
        <v>44791</v>
      </c>
      <c r="AW208" s="12">
        <v>13500000</v>
      </c>
      <c r="AX208" s="13">
        <v>44796</v>
      </c>
      <c r="AY208" s="6">
        <v>44948</v>
      </c>
      <c r="AZ208" s="14">
        <v>44948.999305555553</v>
      </c>
      <c r="BA208" s="1">
        <f>Tabla2022[[#This Row],[FECHA DE TERMINACIÓN INICIAL]]-Tabla2022[[#This Row],[FECHA ACTA DE INICIO]]</f>
        <v>152</v>
      </c>
      <c r="BB208" s="1">
        <f>ROUND(BA208/30,0)</f>
        <v>5</v>
      </c>
      <c r="BC208" s="12">
        <f>IF(Tabla2022[[#This Row],[PLAZO DE EJECUCIÓN MESES ]]&gt;0,Tabla2022[[#This Row],[VALOR INICIAL DEL CONTRATO]]/Tabla2022[[#This Row],[PLAZO DE EJECUCIÓN MESES ]]," 0 ")</f>
        <v>2700000</v>
      </c>
      <c r="BD208" s="1" t="s">
        <v>101</v>
      </c>
      <c r="BE208" s="12">
        <f>IF(Tabla2022[[#This Row],[ANTICIPOS]]="NO",0," - ")</f>
        <v>0</v>
      </c>
      <c r="BF208" s="1" t="s">
        <v>101</v>
      </c>
      <c r="BG208" s="1"/>
      <c r="BH208" s="1"/>
      <c r="BI208" s="1"/>
      <c r="BJ208" s="1"/>
      <c r="BK208" s="1"/>
      <c r="BL208" s="1"/>
      <c r="BM208" s="1"/>
      <c r="BN208" s="1"/>
      <c r="BO208" s="1"/>
      <c r="BP208" s="1"/>
      <c r="BQ208" s="1"/>
      <c r="BR208" s="1"/>
      <c r="BS208" s="1"/>
      <c r="BT208" s="1"/>
      <c r="BU208" s="1"/>
      <c r="BV208" s="1"/>
      <c r="BW208" s="1"/>
      <c r="BX208" s="1"/>
      <c r="BY208" s="1"/>
      <c r="BZ208" s="1">
        <f>Tabla2022[[#This Row],[DÍAS PRORROGA 1]]+Tabla2022[[#This Row],[DÍAS PRORROGA  2]]+Tabla2022[[#This Row],[DÍAS PRORROGA 3]]</f>
        <v>0</v>
      </c>
      <c r="CA208" s="12">
        <f>IF(Tabla2022[[#This Row],[ADICIÓN]]="NO",0,Tabla2022[[#This Row],[VALOR ADICIÓN 1]]+Tabla2022[[#This Row],[VALOR ADICIÓN 2]]+Tabla2022[[#This Row],[VALOR ADICIÓN 3]])</f>
        <v>0</v>
      </c>
      <c r="CB208" s="1"/>
      <c r="CC208" s="1"/>
      <c r="CD208" s="6">
        <f>IF(Tabla2022[[#This Row],[ADICIÓN]]="SI",Tabla2022[[#This Row],[PLAZO DE EJECUCIÓN DÍAS]]+Tabla2022[[#This Row],[DÍAS PRORROGA 1]]+Tabla2022[[#This Row],[DÍAS PRORROGA  2]]+Tabla2022[[#This Row],[DÍAS PRORROGA 3]],Tabla2022[[#This Row],[FECHA DE TERMINACIÓN INICIAL]])</f>
        <v>44948</v>
      </c>
      <c r="CE208" s="12">
        <f>IF(Tabla2022[[#This Row],[ADICIÓN]]="SI",Tabla2022[[#This Row],[VALOR INICIAL DEL CONTRATO]]+Tabla2022[[#This Row],[VALOR ADICIONES ]],Tabla2022[[#This Row],[VALOR INICIAL DEL CONTRATO]])</f>
        <v>13500000</v>
      </c>
      <c r="CF208" s="8"/>
      <c r="CG208" s="8"/>
      <c r="CH208" s="5"/>
      <c r="CI208" s="8"/>
      <c r="CJ208" s="8"/>
      <c r="CK208" s="8"/>
      <c r="CL208" s="8"/>
      <c r="CM208" s="8"/>
    </row>
    <row r="209" spans="1:91" ht="51" x14ac:dyDescent="0.45">
      <c r="A209" s="46">
        <v>2022</v>
      </c>
      <c r="B209" s="1">
        <v>206</v>
      </c>
      <c r="C209" s="46" t="s">
        <v>91</v>
      </c>
      <c r="D209" s="1" t="str">
        <f>IF(Tabla2022[[#This Row],[FECHA DE TERMINACIÓN FINAL]]=0,"PENDIENTE FECHA",IF(Tabla2022[[#This Row],[FECHA DE TERMINACIÓN FINAL]]&lt;15,"PRÓXIMO A VENCER",IF(Tabla2022[[#This Row],[FECHA DE TERMINACIÓN FINAL]]&gt;30,"VIGENTE",IF(Tabla2022[[#This Row],[FECHA DE TERMINACIÓN FINAL]]&lt;0,"VENCIDO"))))</f>
        <v>VIGENTE</v>
      </c>
      <c r="E209" s="1">
        <v>74373</v>
      </c>
      <c r="F209" s="1" t="s">
        <v>1897</v>
      </c>
      <c r="G209" s="1" t="s">
        <v>1898</v>
      </c>
      <c r="H209" s="5" t="s">
        <v>1899</v>
      </c>
      <c r="I209" s="1" t="s">
        <v>1071</v>
      </c>
      <c r="J209" s="1">
        <v>704</v>
      </c>
      <c r="K209" s="6">
        <v>44763</v>
      </c>
      <c r="L209" s="1">
        <v>850</v>
      </c>
      <c r="M209" s="6">
        <v>44797</v>
      </c>
      <c r="N209" s="8" t="s">
        <v>96</v>
      </c>
      <c r="O209" s="1" t="s">
        <v>97</v>
      </c>
      <c r="P209" s="1" t="s">
        <v>98</v>
      </c>
      <c r="Q209" s="1">
        <v>1</v>
      </c>
      <c r="R209" s="10" t="s">
        <v>1869</v>
      </c>
      <c r="S209" s="10" t="s">
        <v>1869</v>
      </c>
      <c r="T209" s="1" t="s">
        <v>101</v>
      </c>
      <c r="U209" s="1" t="s">
        <v>1900</v>
      </c>
      <c r="V209" s="1" t="s">
        <v>103</v>
      </c>
      <c r="W209" s="8" t="s">
        <v>104</v>
      </c>
      <c r="X209" s="8" t="s">
        <v>105</v>
      </c>
      <c r="Y209" s="1" t="s">
        <v>106</v>
      </c>
      <c r="Z209" s="1" t="s">
        <v>299</v>
      </c>
      <c r="AA209" s="1" t="s">
        <v>114</v>
      </c>
      <c r="AB209" s="1" t="s">
        <v>108</v>
      </c>
      <c r="AC209" s="1">
        <v>19271225</v>
      </c>
      <c r="AD209" s="1">
        <v>1</v>
      </c>
      <c r="AE209" s="1" t="str">
        <f>IF(Tabla2022[[#This Row],[CONTRATISTA CONJUNTO]]="NO"," - ")</f>
        <v xml:space="preserve"> - </v>
      </c>
      <c r="AF209" s="1" t="str">
        <f>IF(Tabla2022[[#This Row],[CONTRATISTA CONJUNTO]]="NO"," - ")</f>
        <v xml:space="preserve"> - </v>
      </c>
      <c r="AG209" s="1" t="str">
        <f>IF(Tabla2022[[#This Row],[CONTRATISTA CONJUNTO]]="NO"," - ")</f>
        <v xml:space="preserve"> - </v>
      </c>
      <c r="AH209" s="6">
        <v>19944</v>
      </c>
      <c r="AI209" s="5" t="s">
        <v>1901</v>
      </c>
      <c r="AJ209" s="1">
        <v>3752340</v>
      </c>
      <c r="AK209" s="1" t="s">
        <v>1902</v>
      </c>
      <c r="AL209" s="1" t="s">
        <v>298</v>
      </c>
      <c r="AM209" s="1">
        <v>1019076465</v>
      </c>
      <c r="AN209" s="1">
        <v>8</v>
      </c>
      <c r="AO209" s="1"/>
      <c r="AP209" s="1"/>
      <c r="AQ209" s="1" t="s">
        <v>113</v>
      </c>
      <c r="AR209" s="1" t="s">
        <v>114</v>
      </c>
      <c r="AS209" s="6">
        <v>44796</v>
      </c>
      <c r="AT209" s="1" t="s">
        <v>705</v>
      </c>
      <c r="AU209" s="6">
        <v>44792</v>
      </c>
      <c r="AV209" s="6">
        <v>44792</v>
      </c>
      <c r="AW209" s="12">
        <v>13500000</v>
      </c>
      <c r="AX209" s="13">
        <v>44797</v>
      </c>
      <c r="AY209" s="6">
        <v>44949</v>
      </c>
      <c r="AZ209" s="14">
        <v>44945.499305555553</v>
      </c>
      <c r="BA209" s="1">
        <f>Tabla2022[[#This Row],[FECHA DE TERMINACIÓN INICIAL]]-Tabla2022[[#This Row],[FECHA ACTA DE INICIO]]</f>
        <v>152</v>
      </c>
      <c r="BB209" s="1">
        <f>ROUND(BA209/30,0)</f>
        <v>5</v>
      </c>
      <c r="BC209" s="12">
        <f>IF(Tabla2022[[#This Row],[PLAZO DE EJECUCIÓN MESES ]]&gt;0,Tabla2022[[#This Row],[VALOR INICIAL DEL CONTRATO]]/Tabla2022[[#This Row],[PLAZO DE EJECUCIÓN MESES ]]," 0 ")</f>
        <v>2700000</v>
      </c>
      <c r="BD209" s="1" t="s">
        <v>101</v>
      </c>
      <c r="BE209" s="12">
        <f>IF(Tabla2022[[#This Row],[ANTICIPOS]]="NO",0," - ")</f>
        <v>0</v>
      </c>
      <c r="BF209" s="1" t="s">
        <v>101</v>
      </c>
      <c r="BG209" s="1"/>
      <c r="BH209" s="1"/>
      <c r="BI209" s="1"/>
      <c r="BJ209" s="1"/>
      <c r="BK209" s="1"/>
      <c r="BL209" s="1"/>
      <c r="BM209" s="1"/>
      <c r="BN209" s="1"/>
      <c r="BO209" s="1"/>
      <c r="BP209" s="1"/>
      <c r="BQ209" s="1"/>
      <c r="BR209" s="1"/>
      <c r="BS209" s="1"/>
      <c r="BT209" s="1"/>
      <c r="BU209" s="1"/>
      <c r="BV209" s="1"/>
      <c r="BW209" s="1"/>
      <c r="BX209" s="1"/>
      <c r="BY209" s="1"/>
      <c r="BZ209" s="1">
        <f>Tabla2022[[#This Row],[DÍAS PRORROGA 1]]+Tabla2022[[#This Row],[DÍAS PRORROGA  2]]+Tabla2022[[#This Row],[DÍAS PRORROGA 3]]</f>
        <v>0</v>
      </c>
      <c r="CA209" s="12">
        <f>IF(Tabla2022[[#This Row],[ADICIÓN]]="NO",0,Tabla2022[[#This Row],[VALOR ADICIÓN 1]]+Tabla2022[[#This Row],[VALOR ADICIÓN 2]]+Tabla2022[[#This Row],[VALOR ADICIÓN 3]])</f>
        <v>0</v>
      </c>
      <c r="CB209" s="1"/>
      <c r="CC209" s="1"/>
      <c r="CD209" s="6">
        <f>IF(Tabla2022[[#This Row],[ADICIÓN]]="SI",Tabla2022[[#This Row],[PLAZO DE EJECUCIÓN DÍAS]]+Tabla2022[[#This Row],[DÍAS PRORROGA 1]]+Tabla2022[[#This Row],[DÍAS PRORROGA  2]]+Tabla2022[[#This Row],[DÍAS PRORROGA 3]],Tabla2022[[#This Row],[FECHA DE TERMINACIÓN INICIAL]])</f>
        <v>44949</v>
      </c>
      <c r="CE209" s="12">
        <f>IF(Tabla2022[[#This Row],[ADICIÓN]]="SI",Tabla2022[[#This Row],[VALOR INICIAL DEL CONTRATO]]+Tabla2022[[#This Row],[VALOR ADICIONES ]],Tabla2022[[#This Row],[VALOR INICIAL DEL CONTRATO]])</f>
        <v>13500000</v>
      </c>
      <c r="CF209" s="8"/>
      <c r="CG209" s="8"/>
      <c r="CH209" s="5"/>
      <c r="CI209" s="8"/>
      <c r="CJ209" s="8"/>
      <c r="CK209" s="8"/>
      <c r="CL209" s="8"/>
      <c r="CM209" s="8"/>
    </row>
    <row r="210" spans="1:91" ht="267.75" x14ac:dyDescent="0.45">
      <c r="A210" s="46">
        <v>2022</v>
      </c>
      <c r="B210" s="46">
        <v>447</v>
      </c>
      <c r="C210" s="46" t="s">
        <v>91</v>
      </c>
      <c r="D210" s="46" t="str">
        <f>IF(Tabla2022[[#This Row],[FECHA DE TERMINACIÓN FINAL]]=0,"PENDIENTE FECHA",IF(Tabla2022[[#This Row],[FECHA DE TERMINACIÓN FINAL]]&lt;15,"PRÓXIMO A VENCER",IF(Tabla2022[[#This Row],[FECHA DE TERMINACIÓN FINAL]]&gt;30,"VIGENTE",IF(Tabla2022[[#This Row],[FECHA DE TERMINACIÓN FINAL]]&lt;0,"VENCIDO"))))</f>
        <v>VIGENTE</v>
      </c>
      <c r="E210" s="46">
        <v>73776</v>
      </c>
      <c r="F210" s="46" t="s">
        <v>1903</v>
      </c>
      <c r="G210" s="46" t="s">
        <v>1904</v>
      </c>
      <c r="H210" s="54" t="s">
        <v>1905</v>
      </c>
      <c r="I210" s="46" t="s">
        <v>103</v>
      </c>
      <c r="J210" s="46">
        <v>690</v>
      </c>
      <c r="K210" s="51">
        <v>44742</v>
      </c>
      <c r="L210" s="46">
        <v>764</v>
      </c>
      <c r="M210" s="51">
        <v>44754</v>
      </c>
      <c r="N210" s="48" t="s">
        <v>1906</v>
      </c>
      <c r="O210" s="46" t="s">
        <v>97</v>
      </c>
      <c r="P210" s="46" t="s">
        <v>1907</v>
      </c>
      <c r="Q210" s="46">
        <v>1</v>
      </c>
      <c r="R210" s="57" t="s">
        <v>1908</v>
      </c>
      <c r="S210" s="57" t="s">
        <v>1908</v>
      </c>
      <c r="T210" s="46" t="s">
        <v>101</v>
      </c>
      <c r="U210" s="46" t="s">
        <v>1909</v>
      </c>
      <c r="V210" s="46" t="s">
        <v>1910</v>
      </c>
      <c r="W210" s="48" t="s">
        <v>1266</v>
      </c>
      <c r="X210" s="48" t="s">
        <v>1267</v>
      </c>
      <c r="Y210" s="46" t="s">
        <v>103</v>
      </c>
      <c r="Z210" s="46" t="s">
        <v>103</v>
      </c>
      <c r="AA210" s="46" t="s">
        <v>103</v>
      </c>
      <c r="AB210" s="46" t="s">
        <v>1268</v>
      </c>
      <c r="AC210" s="46">
        <v>899999067</v>
      </c>
      <c r="AD210" s="46">
        <v>2</v>
      </c>
      <c r="AE210" s="46" t="str">
        <f>IF(Tabla2022[[#This Row],[CONTRATISTA CONJUNTO]]="NO"," - ")</f>
        <v xml:space="preserve"> - </v>
      </c>
      <c r="AF210" s="46" t="str">
        <f>IF(Tabla2022[[#This Row],[CONTRATISTA CONJUNTO]]="NO"," - ")</f>
        <v xml:space="preserve"> - </v>
      </c>
      <c r="AG210" s="46" t="str">
        <f>IF(Tabla2022[[#This Row],[CONTRATISTA CONJUNTO]]="NO"," - ")</f>
        <v xml:space="preserve"> - </v>
      </c>
      <c r="AH210" s="46" t="s">
        <v>103</v>
      </c>
      <c r="AI210" s="48"/>
      <c r="AJ210" s="46"/>
      <c r="AK210" s="46" t="s">
        <v>1911</v>
      </c>
      <c r="AL210" s="46"/>
      <c r="AM210" s="46"/>
      <c r="AN210" s="46"/>
      <c r="AO210" s="46"/>
      <c r="AP210" s="46"/>
      <c r="AQ210" s="46" t="s">
        <v>113</v>
      </c>
      <c r="AR210" s="46" t="s">
        <v>103</v>
      </c>
      <c r="AS210" s="46" t="s">
        <v>103</v>
      </c>
      <c r="AT210" s="46" t="s">
        <v>103</v>
      </c>
      <c r="AU210" s="51">
        <v>44755</v>
      </c>
      <c r="AV210" s="51">
        <v>44761</v>
      </c>
      <c r="AW210" s="52">
        <v>430000000</v>
      </c>
      <c r="AX210" s="51">
        <v>44761</v>
      </c>
      <c r="AY210" s="51">
        <v>45169</v>
      </c>
      <c r="AZ210" s="51">
        <v>45169</v>
      </c>
      <c r="BA210" s="46">
        <f>Tabla2022[[#This Row],[FECHA DE TERMINACIÓN INICIAL]]-Tabla2022[[#This Row],[FECHA ACTA DE INICIO]]</f>
        <v>408</v>
      </c>
      <c r="BB210" s="46">
        <f>ROUND(BA210/30,0)</f>
        <v>14</v>
      </c>
      <c r="BC210" s="52">
        <f>IF(Tabla2022[[#This Row],[PLAZO DE EJECUCIÓN MESES ]]&gt;0,Tabla2022[[#This Row],[VALOR INICIAL DEL CONTRATO]]/Tabla2022[[#This Row],[PLAZO DE EJECUCIÓN MESES ]]," 0 ")</f>
        <v>30714285.714285713</v>
      </c>
      <c r="BD210" s="46" t="s">
        <v>101</v>
      </c>
      <c r="BE210" s="52">
        <f>IF(Tabla2022[[#This Row],[ANTICIPOS]]="NO",0," - ")</f>
        <v>0</v>
      </c>
      <c r="BF210" s="46" t="s">
        <v>101</v>
      </c>
      <c r="BG210" s="46"/>
      <c r="BH210" s="46"/>
      <c r="BI210" s="46"/>
      <c r="BJ210" s="46"/>
      <c r="BK210" s="46"/>
      <c r="BL210" s="46"/>
      <c r="BM210" s="46"/>
      <c r="BN210" s="46"/>
      <c r="BO210" s="46"/>
      <c r="BP210" s="46"/>
      <c r="BQ210" s="46"/>
      <c r="BR210" s="46"/>
      <c r="BS210" s="46"/>
      <c r="BT210" s="46"/>
      <c r="BU210" s="46"/>
      <c r="BV210" s="46"/>
      <c r="BW210" s="46"/>
      <c r="BX210" s="46"/>
      <c r="BY210" s="46"/>
      <c r="BZ210" s="46">
        <f>Tabla2022[[#This Row],[DÍAS PRORROGA 1]]+Tabla2022[[#This Row],[DÍAS PRORROGA  2]]+Tabla2022[[#This Row],[DÍAS PRORROGA 3]]</f>
        <v>0</v>
      </c>
      <c r="CA210" s="52">
        <f>IF(Tabla2022[[#This Row],[ADICIÓN]]="NO",0,Tabla2022[[#This Row],[VALOR ADICIÓN 1]]+Tabla2022[[#This Row],[VALOR ADICIÓN 2]]+Tabla2022[[#This Row],[VALOR ADICIÓN 3]])</f>
        <v>0</v>
      </c>
      <c r="CB210" s="46"/>
      <c r="CC210" s="46"/>
      <c r="CD210" s="51">
        <f>IF(Tabla2022[[#This Row],[ADICIÓN]]="SI",Tabla2022[[#This Row],[PLAZO DE EJECUCIÓN DÍAS]]+Tabla2022[[#This Row],[DÍAS PRORROGA 1]]+Tabla2022[[#This Row],[DÍAS PRORROGA  2]]+Tabla2022[[#This Row],[DÍAS PRORROGA 3]],Tabla2022[[#This Row],[FECHA DE TERMINACIÓN INICIAL]])</f>
        <v>45169</v>
      </c>
      <c r="CE210" s="52">
        <f>IF(Tabla2022[[#This Row],[ADICIÓN]]="SI",Tabla2022[[#This Row],[VALOR INICIAL DEL CONTRATO]]+Tabla2022[[#This Row],[VALOR ADICIONES ]],Tabla2022[[#This Row],[VALOR INICIAL DEL CONTRATO]])</f>
        <v>430000000</v>
      </c>
      <c r="CF210" s="48"/>
      <c r="CG210" s="48"/>
      <c r="CH210" s="54"/>
      <c r="CI210" s="46"/>
      <c r="CJ210" s="48"/>
      <c r="CK210" s="48"/>
      <c r="CL210" s="48"/>
      <c r="CM210" s="48"/>
    </row>
    <row r="211" spans="1:91" ht="51" x14ac:dyDescent="0.45">
      <c r="A211" s="46">
        <v>2022</v>
      </c>
      <c r="B211" s="1">
        <v>207</v>
      </c>
      <c r="C211" s="46" t="s">
        <v>91</v>
      </c>
      <c r="D211" s="1" t="str">
        <f>IF(Tabla2022[[#This Row],[FECHA DE TERMINACIÓN FINAL]]=0,"PENDIENTE FECHA",IF(Tabla2022[[#This Row],[FECHA DE TERMINACIÓN FINAL]]&lt;15,"PRÓXIMO A VENCER",IF(Tabla2022[[#This Row],[FECHA DE TERMINACIÓN FINAL]]&gt;30,"VIGENTE",IF(Tabla2022[[#This Row],[FECHA DE TERMINACIÓN FINAL]]&lt;0,"VENCIDO"))))</f>
        <v>VIGENTE</v>
      </c>
      <c r="E211" s="1">
        <v>74381</v>
      </c>
      <c r="F211" s="1" t="s">
        <v>1912</v>
      </c>
      <c r="G211" s="1" t="s">
        <v>1913</v>
      </c>
      <c r="H211" s="5" t="s">
        <v>1914</v>
      </c>
      <c r="I211" s="1" t="s">
        <v>200</v>
      </c>
      <c r="J211" s="1">
        <v>710</v>
      </c>
      <c r="K211" s="6">
        <v>44768</v>
      </c>
      <c r="L211" s="1">
        <v>838</v>
      </c>
      <c r="M211" s="6">
        <v>44796</v>
      </c>
      <c r="N211" s="8" t="s">
        <v>610</v>
      </c>
      <c r="O211" s="1" t="s">
        <v>97</v>
      </c>
      <c r="P211" s="1" t="s">
        <v>98</v>
      </c>
      <c r="Q211" s="1">
        <v>1</v>
      </c>
      <c r="R211" s="10" t="s">
        <v>1826</v>
      </c>
      <c r="S211" s="10" t="s">
        <v>1826</v>
      </c>
      <c r="T211" s="1" t="s">
        <v>101</v>
      </c>
      <c r="U211" s="70" t="s">
        <v>1915</v>
      </c>
      <c r="V211" s="1" t="s">
        <v>103</v>
      </c>
      <c r="W211" s="8" t="s">
        <v>104</v>
      </c>
      <c r="X211" s="8" t="s">
        <v>105</v>
      </c>
      <c r="Y211" s="1" t="s">
        <v>106</v>
      </c>
      <c r="Z211" s="1"/>
      <c r="AA211" s="1" t="s">
        <v>114</v>
      </c>
      <c r="AB211" s="1" t="s">
        <v>108</v>
      </c>
      <c r="AC211" s="1">
        <v>1033676728</v>
      </c>
      <c r="AD211" s="1">
        <v>5</v>
      </c>
      <c r="AE211" s="1" t="str">
        <f>IF(Tabla2022[[#This Row],[CONTRATISTA CONJUNTO]]="NO"," - ")</f>
        <v xml:space="preserve"> - </v>
      </c>
      <c r="AF211" s="1" t="str">
        <f>IF(Tabla2022[[#This Row],[CONTRATISTA CONJUNTO]]="NO"," - ")</f>
        <v xml:space="preserve"> - </v>
      </c>
      <c r="AG211" s="1" t="str">
        <f>IF(Tabla2022[[#This Row],[CONTRATISTA CONJUNTO]]="NO"," - ")</f>
        <v xml:space="preserve"> - </v>
      </c>
      <c r="AH211" s="6">
        <v>31187</v>
      </c>
      <c r="AI211" s="5" t="s">
        <v>1916</v>
      </c>
      <c r="AJ211" s="1">
        <v>3132122594</v>
      </c>
      <c r="AK211" s="1" t="s">
        <v>1917</v>
      </c>
      <c r="AL211" s="1"/>
      <c r="AM211" s="1"/>
      <c r="AN211" s="1"/>
      <c r="AO211" s="1"/>
      <c r="AP211" s="1"/>
      <c r="AQ211" s="1" t="s">
        <v>113</v>
      </c>
      <c r="AR211" s="1" t="s">
        <v>114</v>
      </c>
      <c r="AS211" s="6">
        <v>44797</v>
      </c>
      <c r="AT211" s="1" t="s">
        <v>705</v>
      </c>
      <c r="AU211" s="6">
        <v>44792</v>
      </c>
      <c r="AV211" s="6">
        <v>44792</v>
      </c>
      <c r="AW211" s="12">
        <v>13500000</v>
      </c>
      <c r="AX211" s="13">
        <v>44797</v>
      </c>
      <c r="AY211" s="6">
        <v>44949</v>
      </c>
      <c r="AZ211" s="14">
        <v>44949.999305555553</v>
      </c>
      <c r="BA211" s="1">
        <f>Tabla2022[[#This Row],[FECHA DE TERMINACIÓN INICIAL]]-Tabla2022[[#This Row],[FECHA ACTA DE INICIO]]</f>
        <v>152</v>
      </c>
      <c r="BB211" s="1">
        <f t="shared" ref="BB211:BB222" si="5">ROUND(BA211/30,0)</f>
        <v>5</v>
      </c>
      <c r="BC211" s="12">
        <f>IF(Tabla2022[[#This Row],[PLAZO DE EJECUCIÓN MESES ]]&gt;0,Tabla2022[[#This Row],[VALOR INICIAL DEL CONTRATO]]/Tabla2022[[#This Row],[PLAZO DE EJECUCIÓN MESES ]]," 0 ")</f>
        <v>2700000</v>
      </c>
      <c r="BD211" s="1" t="s">
        <v>101</v>
      </c>
      <c r="BE211" s="12">
        <f>IF(Tabla2022[[#This Row],[ANTICIPOS]]="NO",0," - ")</f>
        <v>0</v>
      </c>
      <c r="BF211" s="1" t="s">
        <v>101</v>
      </c>
      <c r="BG211" s="1"/>
      <c r="BH211" s="1"/>
      <c r="BI211" s="1"/>
      <c r="BJ211" s="1"/>
      <c r="BK211" s="1"/>
      <c r="BL211" s="1"/>
      <c r="BM211" s="1"/>
      <c r="BN211" s="1"/>
      <c r="BO211" s="1"/>
      <c r="BP211" s="1"/>
      <c r="BQ211" s="1"/>
      <c r="BR211" s="1"/>
      <c r="BS211" s="1"/>
      <c r="BT211" s="1"/>
      <c r="BU211" s="1"/>
      <c r="BV211" s="1"/>
      <c r="BW211" s="1"/>
      <c r="BX211" s="1"/>
      <c r="BY211" s="1"/>
      <c r="BZ211" s="1">
        <f>Tabla2022[[#This Row],[DÍAS PRORROGA 1]]+Tabla2022[[#This Row],[DÍAS PRORROGA  2]]+Tabla2022[[#This Row],[DÍAS PRORROGA 3]]</f>
        <v>0</v>
      </c>
      <c r="CA211" s="12">
        <f>IF(Tabla2022[[#This Row],[ADICIÓN]]="NO",0,Tabla2022[[#This Row],[VALOR ADICIÓN 1]]+Tabla2022[[#This Row],[VALOR ADICIÓN 2]]+Tabla2022[[#This Row],[VALOR ADICIÓN 3]])</f>
        <v>0</v>
      </c>
      <c r="CB211" s="1"/>
      <c r="CC211" s="1"/>
      <c r="CD211" s="6">
        <f>IF(Tabla2022[[#This Row],[ADICIÓN]]="SI",Tabla2022[[#This Row],[PLAZO DE EJECUCIÓN DÍAS]]+Tabla2022[[#This Row],[DÍAS PRORROGA 1]]+Tabla2022[[#This Row],[DÍAS PRORROGA  2]]+Tabla2022[[#This Row],[DÍAS PRORROGA 3]],Tabla2022[[#This Row],[FECHA DE TERMINACIÓN INICIAL]])</f>
        <v>44949</v>
      </c>
      <c r="CE211" s="12">
        <f>IF(Tabla2022[[#This Row],[ADICIÓN]]="SI",Tabla2022[[#This Row],[VALOR INICIAL DEL CONTRATO]]+Tabla2022[[#This Row],[VALOR ADICIONES ]],Tabla2022[[#This Row],[VALOR INICIAL DEL CONTRATO]])</f>
        <v>13500000</v>
      </c>
      <c r="CF211" s="8"/>
      <c r="CG211" s="8"/>
      <c r="CH211" s="5"/>
      <c r="CI211" s="8"/>
      <c r="CJ211" s="8"/>
      <c r="CK211" s="8"/>
      <c r="CL211" s="8"/>
      <c r="CM211" s="8"/>
    </row>
    <row r="212" spans="1:91" ht="51" x14ac:dyDescent="0.45">
      <c r="A212" s="46">
        <v>2022</v>
      </c>
      <c r="B212" s="1">
        <v>208</v>
      </c>
      <c r="C212" s="46" t="s">
        <v>91</v>
      </c>
      <c r="D212" s="1" t="str">
        <f>IF(Tabla2022[[#This Row],[FECHA DE TERMINACIÓN FINAL]]=0,"PENDIENTE FECHA",IF(Tabla2022[[#This Row],[FECHA DE TERMINACIÓN FINAL]]&lt;15,"PRÓXIMO A VENCER",IF(Tabla2022[[#This Row],[FECHA DE TERMINACIÓN FINAL]]&gt;30,"VIGENTE",IF(Tabla2022[[#This Row],[FECHA DE TERMINACIÓN FINAL]]&lt;0,"VENCIDO"))))</f>
        <v>VIGENTE</v>
      </c>
      <c r="E212" s="1">
        <v>75146</v>
      </c>
      <c r="F212" s="1" t="s">
        <v>1918</v>
      </c>
      <c r="G212" s="1" t="s">
        <v>1919</v>
      </c>
      <c r="H212" s="5" t="s">
        <v>1920</v>
      </c>
      <c r="I212" s="1" t="s">
        <v>1003</v>
      </c>
      <c r="J212" s="1">
        <v>732</v>
      </c>
      <c r="K212" s="6">
        <v>44789</v>
      </c>
      <c r="L212" s="1">
        <v>854</v>
      </c>
      <c r="M212" s="6">
        <v>44797</v>
      </c>
      <c r="N212" s="8" t="s">
        <v>1921</v>
      </c>
      <c r="O212" s="1" t="s">
        <v>97</v>
      </c>
      <c r="P212" s="1" t="s">
        <v>98</v>
      </c>
      <c r="Q212" s="1">
        <v>1</v>
      </c>
      <c r="R212" s="10" t="s">
        <v>1826</v>
      </c>
      <c r="S212" s="10" t="s">
        <v>1826</v>
      </c>
      <c r="T212" s="1" t="s">
        <v>101</v>
      </c>
      <c r="U212" s="1" t="s">
        <v>1922</v>
      </c>
      <c r="V212" s="1" t="s">
        <v>103</v>
      </c>
      <c r="W212" s="8" t="s">
        <v>104</v>
      </c>
      <c r="X212" s="8" t="s">
        <v>105</v>
      </c>
      <c r="Y212" s="1" t="s">
        <v>106</v>
      </c>
      <c r="Z212" s="1"/>
      <c r="AA212" s="1"/>
      <c r="AB212" s="1" t="s">
        <v>108</v>
      </c>
      <c r="AC212" s="1">
        <v>1032460893</v>
      </c>
      <c r="AD212" s="1">
        <v>0</v>
      </c>
      <c r="AE212" s="1" t="str">
        <f>IF(Tabla2022[[#This Row],[CONTRATISTA CONJUNTO]]="NO"," - ")</f>
        <v xml:space="preserve"> - </v>
      </c>
      <c r="AF212" s="1" t="str">
        <f>IF(Tabla2022[[#This Row],[CONTRATISTA CONJUNTO]]="NO"," - ")</f>
        <v xml:space="preserve"> - </v>
      </c>
      <c r="AG212" s="1" t="str">
        <f>IF(Tabla2022[[#This Row],[CONTRATISTA CONJUNTO]]="NO"," - ")</f>
        <v xml:space="preserve"> - </v>
      </c>
      <c r="AH212" s="6">
        <v>34318</v>
      </c>
      <c r="AI212" s="5" t="s">
        <v>1923</v>
      </c>
      <c r="AJ212" s="1">
        <v>3164769971</v>
      </c>
      <c r="AK212" s="1" t="s">
        <v>1924</v>
      </c>
      <c r="AL212" s="1" t="s">
        <v>323</v>
      </c>
      <c r="AM212" s="1">
        <v>52155157</v>
      </c>
      <c r="AN212" s="1">
        <v>2</v>
      </c>
      <c r="AO212" s="1"/>
      <c r="AP212" s="1"/>
      <c r="AQ212" s="1" t="s">
        <v>113</v>
      </c>
      <c r="AR212" s="1" t="s">
        <v>114</v>
      </c>
      <c r="AS212" s="6">
        <v>44797</v>
      </c>
      <c r="AT212" s="1" t="s">
        <v>515</v>
      </c>
      <c r="AU212" s="6">
        <v>44792</v>
      </c>
      <c r="AV212" s="6">
        <v>44792</v>
      </c>
      <c r="AW212" s="12">
        <v>18400000</v>
      </c>
      <c r="AX212" s="13">
        <v>44798</v>
      </c>
      <c r="AY212" s="6">
        <v>44919</v>
      </c>
      <c r="AZ212" s="14">
        <v>44919.999305555553</v>
      </c>
      <c r="BA212" s="1">
        <f>Tabla2022[[#This Row],[FECHA DE TERMINACIÓN INICIAL]]-Tabla2022[[#This Row],[FECHA ACTA DE INICIO]]</f>
        <v>121</v>
      </c>
      <c r="BB212" s="1">
        <f>ROUND(BA212/30,0)</f>
        <v>4</v>
      </c>
      <c r="BC212" s="12">
        <f>IF(Tabla2022[[#This Row],[PLAZO DE EJECUCIÓN MESES ]]&gt;0,Tabla2022[[#This Row],[VALOR INICIAL DEL CONTRATO]]/Tabla2022[[#This Row],[PLAZO DE EJECUCIÓN MESES ]]," 0 ")</f>
        <v>4600000</v>
      </c>
      <c r="BD212" s="1" t="s">
        <v>101</v>
      </c>
      <c r="BE212" s="12">
        <f>IF(Tabla2022[[#This Row],[ANTICIPOS]]="NO",0," - ")</f>
        <v>0</v>
      </c>
      <c r="BF212" s="1" t="s">
        <v>101</v>
      </c>
      <c r="BG212" s="1"/>
      <c r="BH212" s="1"/>
      <c r="BI212" s="1"/>
      <c r="BJ212" s="1"/>
      <c r="BK212" s="1"/>
      <c r="BL212" s="1"/>
      <c r="BM212" s="1"/>
      <c r="BN212" s="1"/>
      <c r="BO212" s="1"/>
      <c r="BP212" s="1"/>
      <c r="BQ212" s="1"/>
      <c r="BR212" s="1"/>
      <c r="BS212" s="1"/>
      <c r="BT212" s="1"/>
      <c r="BU212" s="1"/>
      <c r="BV212" s="1"/>
      <c r="BW212" s="1"/>
      <c r="BX212" s="1"/>
      <c r="BY212" s="1"/>
      <c r="BZ212" s="1">
        <f>Tabla2022[[#This Row],[DÍAS PRORROGA 1]]+Tabla2022[[#This Row],[DÍAS PRORROGA  2]]+Tabla2022[[#This Row],[DÍAS PRORROGA 3]]</f>
        <v>0</v>
      </c>
      <c r="CA212" s="12">
        <f>IF(Tabla2022[[#This Row],[ADICIÓN]]="NO",0,Tabla2022[[#This Row],[VALOR ADICIÓN 1]]+Tabla2022[[#This Row],[VALOR ADICIÓN 2]]+Tabla2022[[#This Row],[VALOR ADICIÓN 3]])</f>
        <v>0</v>
      </c>
      <c r="CB212" s="1"/>
      <c r="CC212" s="1"/>
      <c r="CD212" s="6">
        <f>IF(Tabla2022[[#This Row],[ADICIÓN]]="SI",Tabla2022[[#This Row],[PLAZO DE EJECUCIÓN DÍAS]]+Tabla2022[[#This Row],[DÍAS PRORROGA 1]]+Tabla2022[[#This Row],[DÍAS PRORROGA  2]]+Tabla2022[[#This Row],[DÍAS PRORROGA 3]],Tabla2022[[#This Row],[FECHA DE TERMINACIÓN INICIAL]])</f>
        <v>44919</v>
      </c>
      <c r="CE212" s="12">
        <f>IF(Tabla2022[[#This Row],[ADICIÓN]]="SI",Tabla2022[[#This Row],[VALOR INICIAL DEL CONTRATO]]+Tabla2022[[#This Row],[VALOR ADICIONES ]],Tabla2022[[#This Row],[VALOR INICIAL DEL CONTRATO]])</f>
        <v>18400000</v>
      </c>
      <c r="CF212" s="8"/>
      <c r="CG212" s="8"/>
      <c r="CH212" s="5"/>
      <c r="CI212" s="8"/>
      <c r="CJ212" s="8"/>
      <c r="CK212" s="8"/>
      <c r="CL212" s="8"/>
      <c r="CM212" s="8"/>
    </row>
    <row r="213" spans="1:91" ht="51" x14ac:dyDescent="0.45">
      <c r="A213" s="46">
        <v>2022</v>
      </c>
      <c r="B213" s="1">
        <v>209</v>
      </c>
      <c r="C213" s="46" t="s">
        <v>91</v>
      </c>
      <c r="D213" s="1" t="str">
        <f>IF(Tabla2022[[#This Row],[FECHA DE TERMINACIÓN FINAL]]=0,"PENDIENTE FECHA",IF(Tabla2022[[#This Row],[FECHA DE TERMINACIÓN FINAL]]&lt;15,"PRÓXIMO A VENCER",IF(Tabla2022[[#This Row],[FECHA DE TERMINACIÓN FINAL]]&gt;30,"VIGENTE",IF(Tabla2022[[#This Row],[FECHA DE TERMINACIÓN FINAL]]&lt;0,"VENCIDO"))))</f>
        <v>VIGENTE</v>
      </c>
      <c r="E213" s="1">
        <v>74378</v>
      </c>
      <c r="F213" s="1" t="s">
        <v>1925</v>
      </c>
      <c r="G213" s="1" t="s">
        <v>1926</v>
      </c>
      <c r="H213" s="5" t="s">
        <v>1927</v>
      </c>
      <c r="I213" s="1" t="s">
        <v>1928</v>
      </c>
      <c r="J213" s="1">
        <v>701</v>
      </c>
      <c r="K213" s="6">
        <v>44763</v>
      </c>
      <c r="L213" s="1">
        <v>834</v>
      </c>
      <c r="M213" s="6">
        <v>44795</v>
      </c>
      <c r="N213" s="8" t="s">
        <v>610</v>
      </c>
      <c r="O213" s="1" t="s">
        <v>97</v>
      </c>
      <c r="P213" s="1" t="s">
        <v>98</v>
      </c>
      <c r="Q213" s="1">
        <v>1</v>
      </c>
      <c r="R213" s="10" t="s">
        <v>1754</v>
      </c>
      <c r="S213" s="10" t="s">
        <v>1754</v>
      </c>
      <c r="T213" s="1" t="s">
        <v>101</v>
      </c>
      <c r="U213" s="1" t="s">
        <v>1929</v>
      </c>
      <c r="V213" s="1" t="s">
        <v>103</v>
      </c>
      <c r="W213" s="8" t="s">
        <v>104</v>
      </c>
      <c r="X213" s="8" t="s">
        <v>105</v>
      </c>
      <c r="Y213" s="1" t="s">
        <v>106</v>
      </c>
      <c r="Z213" s="1" t="s">
        <v>299</v>
      </c>
      <c r="AA213" s="1"/>
      <c r="AB213" s="1" t="s">
        <v>108</v>
      </c>
      <c r="AC213" s="1">
        <v>1022924525</v>
      </c>
      <c r="AD213" s="1">
        <v>1</v>
      </c>
      <c r="AE213" s="1" t="str">
        <f>IF(Tabla2022[[#This Row],[CONTRATISTA CONJUNTO]]="NO"," - ")</f>
        <v xml:space="preserve"> - </v>
      </c>
      <c r="AF213" s="1" t="str">
        <f>IF(Tabla2022[[#This Row],[CONTRATISTA CONJUNTO]]="NO"," - ")</f>
        <v xml:space="preserve"> - </v>
      </c>
      <c r="AG213" s="1" t="str">
        <f>IF(Tabla2022[[#This Row],[CONTRATISTA CONJUNTO]]="NO"," - ")</f>
        <v xml:space="preserve"> - </v>
      </c>
      <c r="AH213" s="6">
        <v>31544</v>
      </c>
      <c r="AI213" s="5" t="s">
        <v>1930</v>
      </c>
      <c r="AJ213" s="1">
        <v>7359113</v>
      </c>
      <c r="AK213" s="1" t="s">
        <v>1931</v>
      </c>
      <c r="AL213" s="1" t="s">
        <v>298</v>
      </c>
      <c r="AM213" s="1">
        <v>1019076465</v>
      </c>
      <c r="AN213" s="1">
        <v>8</v>
      </c>
      <c r="AO213" s="1"/>
      <c r="AP213" s="1"/>
      <c r="AQ213" s="1" t="s">
        <v>113</v>
      </c>
      <c r="AR213" s="1" t="s">
        <v>114</v>
      </c>
      <c r="AS213" s="6">
        <v>44797</v>
      </c>
      <c r="AT213" s="1" t="s">
        <v>705</v>
      </c>
      <c r="AU213" s="6">
        <v>44792</v>
      </c>
      <c r="AV213" s="6">
        <v>44792</v>
      </c>
      <c r="AW213" s="12">
        <v>13500000</v>
      </c>
      <c r="AX213" s="13">
        <v>44797</v>
      </c>
      <c r="AY213" s="6">
        <v>44949</v>
      </c>
      <c r="AZ213" s="14">
        <v>44949.999305555553</v>
      </c>
      <c r="BA213" s="1">
        <f>Tabla2022[[#This Row],[FECHA DE TERMINACIÓN INICIAL]]-Tabla2022[[#This Row],[FECHA ACTA DE INICIO]]</f>
        <v>152</v>
      </c>
      <c r="BB213" s="1">
        <f>ROUND(BA213/30,0)</f>
        <v>5</v>
      </c>
      <c r="BC213" s="12">
        <f>IF(Tabla2022[[#This Row],[PLAZO DE EJECUCIÓN MESES ]]&gt;0,Tabla2022[[#This Row],[VALOR INICIAL DEL CONTRATO]]/Tabla2022[[#This Row],[PLAZO DE EJECUCIÓN MESES ]]," 0 ")</f>
        <v>2700000</v>
      </c>
      <c r="BD213" s="1" t="s">
        <v>101</v>
      </c>
      <c r="BE213" s="12">
        <f>IF(Tabla2022[[#This Row],[ANTICIPOS]]="NO",0," - ")</f>
        <v>0</v>
      </c>
      <c r="BF213" s="1" t="s">
        <v>101</v>
      </c>
      <c r="BG213" s="1"/>
      <c r="BH213" s="1"/>
      <c r="BI213" s="1"/>
      <c r="BJ213" s="1"/>
      <c r="BK213" s="1"/>
      <c r="BL213" s="1"/>
      <c r="BM213" s="1"/>
      <c r="BN213" s="1"/>
      <c r="BO213" s="1"/>
      <c r="BP213" s="1"/>
      <c r="BQ213" s="1"/>
      <c r="BR213" s="1"/>
      <c r="BS213" s="1"/>
      <c r="BT213" s="1"/>
      <c r="BU213" s="1"/>
      <c r="BV213" s="1"/>
      <c r="BW213" s="1"/>
      <c r="BX213" s="1"/>
      <c r="BY213" s="1"/>
      <c r="BZ213" s="1">
        <f>Tabla2022[[#This Row],[DÍAS PRORROGA 1]]+Tabla2022[[#This Row],[DÍAS PRORROGA  2]]+Tabla2022[[#This Row],[DÍAS PRORROGA 3]]</f>
        <v>0</v>
      </c>
      <c r="CA213" s="12">
        <f>IF(Tabla2022[[#This Row],[ADICIÓN]]="NO",0,Tabla2022[[#This Row],[VALOR ADICIÓN 1]]+Tabla2022[[#This Row],[VALOR ADICIÓN 2]]+Tabla2022[[#This Row],[VALOR ADICIÓN 3]])</f>
        <v>0</v>
      </c>
      <c r="CB213" s="1"/>
      <c r="CC213" s="1"/>
      <c r="CD213" s="6">
        <f>IF(Tabla2022[[#This Row],[ADICIÓN]]="SI",Tabla2022[[#This Row],[PLAZO DE EJECUCIÓN DÍAS]]+Tabla2022[[#This Row],[DÍAS PRORROGA 1]]+Tabla2022[[#This Row],[DÍAS PRORROGA  2]]+Tabla2022[[#This Row],[DÍAS PRORROGA 3]],Tabla2022[[#This Row],[FECHA DE TERMINACIÓN INICIAL]])</f>
        <v>44949</v>
      </c>
      <c r="CE213" s="12">
        <f>IF(Tabla2022[[#This Row],[ADICIÓN]]="SI",Tabla2022[[#This Row],[VALOR INICIAL DEL CONTRATO]]+Tabla2022[[#This Row],[VALOR ADICIONES ]],Tabla2022[[#This Row],[VALOR INICIAL DEL CONTRATO]])</f>
        <v>13500000</v>
      </c>
      <c r="CF213" s="8"/>
      <c r="CG213" s="8"/>
      <c r="CH213" s="5"/>
      <c r="CI213" s="8"/>
      <c r="CJ213" s="8"/>
      <c r="CK213" s="8"/>
      <c r="CL213" s="8"/>
      <c r="CM213" s="8"/>
    </row>
    <row r="214" spans="1:91" ht="76.5" x14ac:dyDescent="0.45">
      <c r="A214" s="46">
        <v>2022</v>
      </c>
      <c r="B214" s="1">
        <v>210</v>
      </c>
      <c r="C214" s="46" t="s">
        <v>91</v>
      </c>
      <c r="D214" s="1" t="str">
        <f>IF(Tabla2022[[#This Row],[FECHA DE TERMINACIÓN FINAL]]=0,"PENDIENTE FECHA",IF(Tabla2022[[#This Row],[FECHA DE TERMINACIÓN FINAL]]&lt;15,"PRÓXIMO A VENCER",IF(Tabla2022[[#This Row],[FECHA DE TERMINACIÓN FINAL]]&gt;30,"VIGENTE",IF(Tabla2022[[#This Row],[FECHA DE TERMINACIÓN FINAL]]&lt;0,"VENCIDO"))))</f>
        <v>VIGENTE</v>
      </c>
      <c r="E214" s="1">
        <v>75148</v>
      </c>
      <c r="F214" s="1" t="s">
        <v>1932</v>
      </c>
      <c r="G214" s="1" t="s">
        <v>1933</v>
      </c>
      <c r="H214" s="5" t="s">
        <v>1934</v>
      </c>
      <c r="I214" s="1" t="s">
        <v>248</v>
      </c>
      <c r="J214" s="1">
        <v>732</v>
      </c>
      <c r="K214" s="6">
        <v>44789</v>
      </c>
      <c r="L214" s="1">
        <v>832</v>
      </c>
      <c r="M214" s="6">
        <v>44795</v>
      </c>
      <c r="N214" s="8" t="s">
        <v>1921</v>
      </c>
      <c r="O214" s="1" t="s">
        <v>97</v>
      </c>
      <c r="P214" s="1" t="s">
        <v>98</v>
      </c>
      <c r="Q214" s="1">
        <v>1</v>
      </c>
      <c r="R214" s="10" t="s">
        <v>1935</v>
      </c>
      <c r="S214" s="10" t="s">
        <v>1935</v>
      </c>
      <c r="T214" s="1" t="s">
        <v>101</v>
      </c>
      <c r="U214" s="1" t="s">
        <v>1936</v>
      </c>
      <c r="V214" s="1" t="s">
        <v>103</v>
      </c>
      <c r="W214" s="8" t="s">
        <v>104</v>
      </c>
      <c r="X214" s="8" t="s">
        <v>105</v>
      </c>
      <c r="Y214" s="1" t="s">
        <v>127</v>
      </c>
      <c r="Z214" s="1"/>
      <c r="AA214" s="1"/>
      <c r="AB214" s="1" t="s">
        <v>108</v>
      </c>
      <c r="AC214" s="1">
        <v>1022996683</v>
      </c>
      <c r="AD214" s="1">
        <v>5</v>
      </c>
      <c r="AE214" s="1" t="str">
        <f>IF(Tabla2022[[#This Row],[CONTRATISTA CONJUNTO]]="NO"," - ")</f>
        <v xml:space="preserve"> - </v>
      </c>
      <c r="AF214" s="1" t="str">
        <f>IF(Tabla2022[[#This Row],[CONTRATISTA CONJUNTO]]="NO"," - ")</f>
        <v xml:space="preserve"> - </v>
      </c>
      <c r="AG214" s="1" t="str">
        <f>IF(Tabla2022[[#This Row],[CONTRATISTA CONJUNTO]]="NO"," - ")</f>
        <v xml:space="preserve"> - </v>
      </c>
      <c r="AH214" s="6">
        <v>34522</v>
      </c>
      <c r="AI214" s="5" t="s">
        <v>1937</v>
      </c>
      <c r="AJ214" s="1">
        <v>3115276429</v>
      </c>
      <c r="AK214" s="1" t="s">
        <v>1938</v>
      </c>
      <c r="AL214" s="1"/>
      <c r="AM214" s="1"/>
      <c r="AN214" s="1"/>
      <c r="AO214" s="1"/>
      <c r="AP214" s="1"/>
      <c r="AQ214" s="1" t="s">
        <v>113</v>
      </c>
      <c r="AR214" s="1" t="s">
        <v>114</v>
      </c>
      <c r="AS214" s="6">
        <v>44798</v>
      </c>
      <c r="AT214" s="1" t="s">
        <v>115</v>
      </c>
      <c r="AU214" s="6">
        <v>44792</v>
      </c>
      <c r="AV214" s="6">
        <v>44792</v>
      </c>
      <c r="AW214" s="12">
        <v>18400000</v>
      </c>
      <c r="AX214" s="13">
        <v>44798</v>
      </c>
      <c r="AY214" s="6">
        <v>44919</v>
      </c>
      <c r="AZ214" s="14">
        <v>44916.999305555553</v>
      </c>
      <c r="BA214" s="1">
        <f>Tabla2022[[#This Row],[FECHA DE TERMINACIÓN INICIAL]]-Tabla2022[[#This Row],[FECHA ACTA DE INICIO]]</f>
        <v>121</v>
      </c>
      <c r="BB214" s="1">
        <f>ROUND(BA214/30,0)</f>
        <v>4</v>
      </c>
      <c r="BC214" s="12">
        <f>IF(Tabla2022[[#This Row],[PLAZO DE EJECUCIÓN MESES ]]&gt;0,Tabla2022[[#This Row],[VALOR INICIAL DEL CONTRATO]]/Tabla2022[[#This Row],[PLAZO DE EJECUCIÓN MESES ]]," 0 ")</f>
        <v>4600000</v>
      </c>
      <c r="BD214" s="1" t="s">
        <v>101</v>
      </c>
      <c r="BE214" s="12">
        <f>IF(Tabla2022[[#This Row],[ANTICIPOS]]="NO",0," - ")</f>
        <v>0</v>
      </c>
      <c r="BF214" s="1" t="s">
        <v>101</v>
      </c>
      <c r="BG214" s="1"/>
      <c r="BH214" s="1"/>
      <c r="BI214" s="1"/>
      <c r="BJ214" s="1"/>
      <c r="BK214" s="1"/>
      <c r="BL214" s="1"/>
      <c r="BM214" s="1"/>
      <c r="BN214" s="1"/>
      <c r="BO214" s="1"/>
      <c r="BP214" s="1"/>
      <c r="BQ214" s="1"/>
      <c r="BR214" s="1"/>
      <c r="BS214" s="1"/>
      <c r="BT214" s="1"/>
      <c r="BU214" s="1"/>
      <c r="BV214" s="1"/>
      <c r="BW214" s="1"/>
      <c r="BX214" s="1"/>
      <c r="BY214" s="1"/>
      <c r="BZ214" s="1">
        <f>Tabla2022[[#This Row],[DÍAS PRORROGA 1]]+Tabla2022[[#This Row],[DÍAS PRORROGA  2]]+Tabla2022[[#This Row],[DÍAS PRORROGA 3]]</f>
        <v>0</v>
      </c>
      <c r="CA214" s="12">
        <f>IF(Tabla2022[[#This Row],[ADICIÓN]]="NO",0,Tabla2022[[#This Row],[VALOR ADICIÓN 1]]+Tabla2022[[#This Row],[VALOR ADICIÓN 2]]+Tabla2022[[#This Row],[VALOR ADICIÓN 3]])</f>
        <v>0</v>
      </c>
      <c r="CB214" s="1"/>
      <c r="CC214" s="1"/>
      <c r="CD214" s="6">
        <f>IF(Tabla2022[[#This Row],[ADICIÓN]]="SI",Tabla2022[[#This Row],[PLAZO DE EJECUCIÓN DÍAS]]+Tabla2022[[#This Row],[DÍAS PRORROGA 1]]+Tabla2022[[#This Row],[DÍAS PRORROGA  2]]+Tabla2022[[#This Row],[DÍAS PRORROGA 3]],Tabla2022[[#This Row],[FECHA DE TERMINACIÓN INICIAL]])</f>
        <v>44919</v>
      </c>
      <c r="CE214" s="12">
        <f>IF(Tabla2022[[#This Row],[ADICIÓN]]="SI",Tabla2022[[#This Row],[VALOR INICIAL DEL CONTRATO]]+Tabla2022[[#This Row],[VALOR ADICIONES ]],Tabla2022[[#This Row],[VALOR INICIAL DEL CONTRATO]])</f>
        <v>18400000</v>
      </c>
      <c r="CF214" s="8"/>
      <c r="CG214" s="8"/>
      <c r="CH214" s="5"/>
      <c r="CI214" s="8"/>
      <c r="CJ214" s="8"/>
      <c r="CK214" s="8"/>
      <c r="CL214" s="8"/>
      <c r="CM214" s="8"/>
    </row>
    <row r="215" spans="1:91" ht="51" x14ac:dyDescent="0.45">
      <c r="A215" s="46">
        <v>2022</v>
      </c>
      <c r="B215" s="1">
        <v>211</v>
      </c>
      <c r="C215" s="1" t="s">
        <v>1697</v>
      </c>
      <c r="D215" s="1" t="str">
        <f>IF(Tabla2022[[#This Row],[FECHA DE TERMINACIÓN FINAL]]=0,"PENDIENTE FECHA",IF(Tabla2022[[#This Row],[FECHA DE TERMINACIÓN FINAL]]&lt;15,"PRÓXIMO A VENCER",IF(Tabla2022[[#This Row],[FECHA DE TERMINACIÓN FINAL]]&gt;30,"VIGENTE",IF(Tabla2022[[#This Row],[FECHA DE TERMINACIÓN FINAL]]&lt;0,"VENCIDO"))))</f>
        <v>PENDIENTE FECHA</v>
      </c>
      <c r="E215" s="1">
        <v>74370</v>
      </c>
      <c r="F215" s="1" t="s">
        <v>1939</v>
      </c>
      <c r="G215" s="1" t="s">
        <v>1940</v>
      </c>
      <c r="H215" s="5"/>
      <c r="I215" s="1" t="s">
        <v>1928</v>
      </c>
      <c r="J215" s="1"/>
      <c r="K215" s="1"/>
      <c r="L215" s="1"/>
      <c r="M215" s="1"/>
      <c r="N215" s="8"/>
      <c r="O215" s="1" t="s">
        <v>97</v>
      </c>
      <c r="P215" s="1" t="s">
        <v>98</v>
      </c>
      <c r="Q215" s="1">
        <v>1</v>
      </c>
      <c r="R215" s="10"/>
      <c r="S215" s="10"/>
      <c r="T215" s="1" t="s">
        <v>101</v>
      </c>
      <c r="U215" s="1" t="s">
        <v>1941</v>
      </c>
      <c r="V215" s="1" t="s">
        <v>103</v>
      </c>
      <c r="W215" s="8" t="s">
        <v>104</v>
      </c>
      <c r="X215" s="8" t="s">
        <v>105</v>
      </c>
      <c r="Y215" s="1" t="s">
        <v>106</v>
      </c>
      <c r="Z215" s="1"/>
      <c r="AA215" s="1"/>
      <c r="AB215" s="1" t="s">
        <v>108</v>
      </c>
      <c r="AC215" s="1">
        <v>1019144355</v>
      </c>
      <c r="AD215" s="1">
        <v>8</v>
      </c>
      <c r="AE215" s="1" t="str">
        <f>IF(Tabla2022[[#This Row],[CONTRATISTA CONJUNTO]]="NO"," - ")</f>
        <v xml:space="preserve"> - </v>
      </c>
      <c r="AF215" s="1" t="str">
        <f>IF(Tabla2022[[#This Row],[CONTRATISTA CONJUNTO]]="NO"," - ")</f>
        <v xml:space="preserve"> - </v>
      </c>
      <c r="AG215" s="1" t="str">
        <f>IF(Tabla2022[[#This Row],[CONTRATISTA CONJUNTO]]="NO"," - ")</f>
        <v xml:space="preserve"> - </v>
      </c>
      <c r="AH215" s="6">
        <v>36102</v>
      </c>
      <c r="AI215" s="5" t="s">
        <v>1942</v>
      </c>
      <c r="AJ215" s="1">
        <v>6936111</v>
      </c>
      <c r="AK215" s="1" t="s">
        <v>1943</v>
      </c>
      <c r="AL215" s="1"/>
      <c r="AM215" s="1"/>
      <c r="AN215" s="1"/>
      <c r="AO215" s="1"/>
      <c r="AP215" s="1"/>
      <c r="AQ215" s="1" t="s">
        <v>113</v>
      </c>
      <c r="AR215" s="1" t="s">
        <v>114</v>
      </c>
      <c r="AS215" s="6">
        <v>44797</v>
      </c>
      <c r="AT215" s="1" t="s">
        <v>115</v>
      </c>
      <c r="AU215" s="6"/>
      <c r="AV215" s="6"/>
      <c r="AW215" s="12"/>
      <c r="AX215" s="13"/>
      <c r="AY215" s="6"/>
      <c r="AZ215" s="14"/>
      <c r="BA215" s="1">
        <f>Tabla2022[[#This Row],[FECHA DE TERMINACIÓN INICIAL]]-Tabla2022[[#This Row],[FECHA ACTA DE INICIO]]</f>
        <v>0</v>
      </c>
      <c r="BB215" s="1">
        <f>ROUND(BA215/30,0)</f>
        <v>0</v>
      </c>
      <c r="BC215" s="12" t="str">
        <f>IF(Tabla2022[[#This Row],[PLAZO DE EJECUCIÓN MESES ]]&gt;0,Tabla2022[[#This Row],[VALOR INICIAL DEL CONTRATO]]/Tabla2022[[#This Row],[PLAZO DE EJECUCIÓN MESES ]]," 0 ")</f>
        <v xml:space="preserve"> 0 </v>
      </c>
      <c r="BD215" s="1" t="s">
        <v>101</v>
      </c>
      <c r="BE215" s="12">
        <f>IF(Tabla2022[[#This Row],[ANTICIPOS]]="NO",0," - ")</f>
        <v>0</v>
      </c>
      <c r="BF215" s="1" t="s">
        <v>101</v>
      </c>
      <c r="BG215" s="1"/>
      <c r="BH215" s="1"/>
      <c r="BI215" s="1"/>
      <c r="BJ215" s="1"/>
      <c r="BK215" s="1"/>
      <c r="BL215" s="1"/>
      <c r="BM215" s="1"/>
      <c r="BN215" s="1"/>
      <c r="BO215" s="1"/>
      <c r="BP215" s="1"/>
      <c r="BQ215" s="1"/>
      <c r="BR215" s="1"/>
      <c r="BS215" s="1"/>
      <c r="BT215" s="1"/>
      <c r="BU215" s="1"/>
      <c r="BV215" s="1"/>
      <c r="BW215" s="1"/>
      <c r="BX215" s="1"/>
      <c r="BY215" s="1"/>
      <c r="BZ215" s="1">
        <f>Tabla2022[[#This Row],[DÍAS PRORROGA 1]]+Tabla2022[[#This Row],[DÍAS PRORROGA  2]]+Tabla2022[[#This Row],[DÍAS PRORROGA 3]]</f>
        <v>0</v>
      </c>
      <c r="CA215" s="12">
        <f>IF(Tabla2022[[#This Row],[ADICIÓN]]="NO",0,Tabla2022[[#This Row],[VALOR ADICIÓN 1]]+Tabla2022[[#This Row],[VALOR ADICIÓN 2]]+Tabla2022[[#This Row],[VALOR ADICIÓN 3]])</f>
        <v>0</v>
      </c>
      <c r="CB215" s="1"/>
      <c r="CC215" s="1"/>
      <c r="CD215" s="6">
        <f>IF(Tabla2022[[#This Row],[ADICIÓN]]="SI",Tabla2022[[#This Row],[PLAZO DE EJECUCIÓN DÍAS]]+Tabla2022[[#This Row],[DÍAS PRORROGA 1]]+Tabla2022[[#This Row],[DÍAS PRORROGA  2]]+Tabla2022[[#This Row],[DÍAS PRORROGA 3]],Tabla2022[[#This Row],[FECHA DE TERMINACIÓN INICIAL]])</f>
        <v>0</v>
      </c>
      <c r="CE215" s="12">
        <f>IF(Tabla2022[[#This Row],[ADICIÓN]]="SI",Tabla2022[[#This Row],[VALOR INICIAL DEL CONTRATO]]+Tabla2022[[#This Row],[VALOR ADICIONES ]],Tabla2022[[#This Row],[VALOR INICIAL DEL CONTRATO]])</f>
        <v>0</v>
      </c>
      <c r="CF215" s="8"/>
      <c r="CG215" s="8"/>
      <c r="CH215" s="5"/>
      <c r="CI215" s="8"/>
      <c r="CJ215" s="8"/>
      <c r="CK215" s="8"/>
      <c r="CL215" s="8"/>
      <c r="CM215" s="8"/>
    </row>
    <row r="216" spans="1:91" ht="51" x14ac:dyDescent="0.45">
      <c r="A216" s="46">
        <v>2022</v>
      </c>
      <c r="B216" s="1">
        <v>212</v>
      </c>
      <c r="C216" s="46" t="s">
        <v>91</v>
      </c>
      <c r="D216" s="1" t="str">
        <f>IF(Tabla2022[[#This Row],[FECHA DE TERMINACIÓN FINAL]]=0,"PENDIENTE FECHA",IF(Tabla2022[[#This Row],[FECHA DE TERMINACIÓN FINAL]]&lt;15,"PRÓXIMO A VENCER",IF(Tabla2022[[#This Row],[FECHA DE TERMINACIÓN FINAL]]&gt;30,"VIGENTE",IF(Tabla2022[[#This Row],[FECHA DE TERMINACIÓN FINAL]]&lt;0,"VENCIDO"))))</f>
        <v>VIGENTE</v>
      </c>
      <c r="E216" s="1">
        <v>74377</v>
      </c>
      <c r="F216" s="1" t="s">
        <v>1944</v>
      </c>
      <c r="G216" s="1" t="s">
        <v>1945</v>
      </c>
      <c r="H216" s="5" t="s">
        <v>1946</v>
      </c>
      <c r="I216" s="1" t="s">
        <v>1724</v>
      </c>
      <c r="J216" s="1">
        <v>700</v>
      </c>
      <c r="K216" s="6">
        <v>44763</v>
      </c>
      <c r="L216" s="1">
        <v>840</v>
      </c>
      <c r="M216" s="6">
        <v>44796</v>
      </c>
      <c r="N216" s="8" t="s">
        <v>610</v>
      </c>
      <c r="O216" s="1" t="s">
        <v>97</v>
      </c>
      <c r="P216" s="1" t="s">
        <v>98</v>
      </c>
      <c r="Q216" s="1">
        <v>1</v>
      </c>
      <c r="R216" s="10" t="s">
        <v>1769</v>
      </c>
      <c r="S216" s="10" t="s">
        <v>1769</v>
      </c>
      <c r="T216" s="1" t="s">
        <v>101</v>
      </c>
      <c r="U216" s="70" t="s">
        <v>1947</v>
      </c>
      <c r="V216" s="1" t="s">
        <v>103</v>
      </c>
      <c r="W216" s="8" t="s">
        <v>104</v>
      </c>
      <c r="X216" s="8" t="s">
        <v>105</v>
      </c>
      <c r="Y216" s="1" t="s">
        <v>106</v>
      </c>
      <c r="Z216" s="1"/>
      <c r="AA216" s="1" t="s">
        <v>114</v>
      </c>
      <c r="AB216" s="1" t="s">
        <v>108</v>
      </c>
      <c r="AC216" s="1">
        <v>1024559011</v>
      </c>
      <c r="AD216" s="1">
        <v>1</v>
      </c>
      <c r="AE216" s="1" t="str">
        <f>IF(Tabla2022[[#This Row],[CONTRATISTA CONJUNTO]]="NO"," - ")</f>
        <v xml:space="preserve"> - </v>
      </c>
      <c r="AF216" s="1" t="str">
        <f>IF(Tabla2022[[#This Row],[CONTRATISTA CONJUNTO]]="NO"," - ")</f>
        <v xml:space="preserve"> - </v>
      </c>
      <c r="AG216" s="1" t="str">
        <f>IF(Tabla2022[[#This Row],[CONTRATISTA CONJUNTO]]="NO"," - ")</f>
        <v xml:space="preserve"> - </v>
      </c>
      <c r="AH216" s="6">
        <v>34602</v>
      </c>
      <c r="AI216" s="5" t="s">
        <v>1948</v>
      </c>
      <c r="AJ216" s="1">
        <v>3224763082</v>
      </c>
      <c r="AK216" s="1"/>
      <c r="AL216" s="1"/>
      <c r="AM216" s="1"/>
      <c r="AN216" s="1"/>
      <c r="AO216" s="1"/>
      <c r="AP216" s="1"/>
      <c r="AQ216" s="1" t="s">
        <v>113</v>
      </c>
      <c r="AR216" s="1" t="s">
        <v>114</v>
      </c>
      <c r="AS216" s="6">
        <v>44796</v>
      </c>
      <c r="AT216" s="1" t="s">
        <v>705</v>
      </c>
      <c r="AU216" s="6">
        <v>44792</v>
      </c>
      <c r="AV216" s="6">
        <v>44792</v>
      </c>
      <c r="AW216" s="12">
        <v>13000000</v>
      </c>
      <c r="AX216" s="13">
        <v>44796</v>
      </c>
      <c r="AY216" s="6">
        <v>44948</v>
      </c>
      <c r="AZ216" s="14">
        <v>44948.999305555553</v>
      </c>
      <c r="BA216" s="1">
        <f>Tabla2022[[#This Row],[FECHA DE TERMINACIÓN INICIAL]]-Tabla2022[[#This Row],[FECHA ACTA DE INICIO]]</f>
        <v>152</v>
      </c>
      <c r="BB216" s="1">
        <f t="shared" si="5"/>
        <v>5</v>
      </c>
      <c r="BC216" s="12">
        <f>IF(Tabla2022[[#This Row],[PLAZO DE EJECUCIÓN MESES ]]&gt;0,Tabla2022[[#This Row],[VALOR INICIAL DEL CONTRATO]]/Tabla2022[[#This Row],[PLAZO DE EJECUCIÓN MESES ]]," 0 ")</f>
        <v>2600000</v>
      </c>
      <c r="BD216" s="1" t="s">
        <v>101</v>
      </c>
      <c r="BE216" s="12">
        <f>IF(Tabla2022[[#This Row],[ANTICIPOS]]="NO",0," - ")</f>
        <v>0</v>
      </c>
      <c r="BF216" s="1" t="s">
        <v>101</v>
      </c>
      <c r="BG216" s="1"/>
      <c r="BH216" s="1"/>
      <c r="BI216" s="1"/>
      <c r="BJ216" s="1"/>
      <c r="BK216" s="1"/>
      <c r="BL216" s="1"/>
      <c r="BM216" s="1"/>
      <c r="BN216" s="1"/>
      <c r="BO216" s="1"/>
      <c r="BP216" s="1"/>
      <c r="BQ216" s="1"/>
      <c r="BR216" s="1"/>
      <c r="BS216" s="1"/>
      <c r="BT216" s="1"/>
      <c r="BU216" s="1"/>
      <c r="BV216" s="1"/>
      <c r="BW216" s="1"/>
      <c r="BX216" s="1"/>
      <c r="BY216" s="1"/>
      <c r="BZ216" s="1">
        <f>Tabla2022[[#This Row],[DÍAS PRORROGA 1]]+Tabla2022[[#This Row],[DÍAS PRORROGA  2]]+Tabla2022[[#This Row],[DÍAS PRORROGA 3]]</f>
        <v>0</v>
      </c>
      <c r="CA216" s="12">
        <f>IF(Tabla2022[[#This Row],[ADICIÓN]]="NO",0,Tabla2022[[#This Row],[VALOR ADICIÓN 1]]+Tabla2022[[#This Row],[VALOR ADICIÓN 2]]+Tabla2022[[#This Row],[VALOR ADICIÓN 3]])</f>
        <v>0</v>
      </c>
      <c r="CB216" s="1"/>
      <c r="CC216" s="1"/>
      <c r="CD216" s="6">
        <f>IF(Tabla2022[[#This Row],[ADICIÓN]]="SI",Tabla2022[[#This Row],[PLAZO DE EJECUCIÓN DÍAS]]+Tabla2022[[#This Row],[DÍAS PRORROGA 1]]+Tabla2022[[#This Row],[DÍAS PRORROGA  2]]+Tabla2022[[#This Row],[DÍAS PRORROGA 3]],Tabla2022[[#This Row],[FECHA DE TERMINACIÓN INICIAL]])</f>
        <v>44948</v>
      </c>
      <c r="CE216" s="12">
        <f>IF(Tabla2022[[#This Row],[ADICIÓN]]="SI",Tabla2022[[#This Row],[VALOR INICIAL DEL CONTRATO]]+Tabla2022[[#This Row],[VALOR ADICIONES ]],Tabla2022[[#This Row],[VALOR INICIAL DEL CONTRATO]])</f>
        <v>13000000</v>
      </c>
      <c r="CF216" s="8"/>
      <c r="CG216" s="8"/>
      <c r="CH216" s="5"/>
      <c r="CI216" s="8"/>
      <c r="CJ216" s="8"/>
      <c r="CK216" s="8"/>
      <c r="CL216" s="8"/>
      <c r="CM216" s="8"/>
    </row>
    <row r="217" spans="1:91" ht="51" x14ac:dyDescent="0.45">
      <c r="A217" s="46">
        <v>2022</v>
      </c>
      <c r="B217" s="1">
        <v>213</v>
      </c>
      <c r="C217" s="46" t="s">
        <v>91</v>
      </c>
      <c r="D217" s="1" t="str">
        <f>IF(Tabla2022[[#This Row],[FECHA DE TERMINACIÓN FINAL]]=0,"PENDIENTE FECHA",IF(Tabla2022[[#This Row],[FECHA DE TERMINACIÓN FINAL]]&lt;15,"PRÓXIMO A VENCER",IF(Tabla2022[[#This Row],[FECHA DE TERMINACIÓN FINAL]]&gt;30,"VIGENTE",IF(Tabla2022[[#This Row],[FECHA DE TERMINACIÓN FINAL]]&lt;0,"VENCIDO"))))</f>
        <v>VIGENTE</v>
      </c>
      <c r="E217" s="1">
        <v>74381</v>
      </c>
      <c r="F217" s="1" t="s">
        <v>1949</v>
      </c>
      <c r="G217" s="1" t="s">
        <v>1950</v>
      </c>
      <c r="H217" s="5" t="s">
        <v>1951</v>
      </c>
      <c r="I217" s="1" t="s">
        <v>1928</v>
      </c>
      <c r="J217" s="1">
        <v>710</v>
      </c>
      <c r="K217" s="6">
        <v>44768</v>
      </c>
      <c r="L217" s="1">
        <v>835</v>
      </c>
      <c r="M217" s="6">
        <v>44795</v>
      </c>
      <c r="N217" s="8" t="s">
        <v>610</v>
      </c>
      <c r="O217" s="1" t="s">
        <v>97</v>
      </c>
      <c r="P217" s="1" t="s">
        <v>98</v>
      </c>
      <c r="Q217" s="1">
        <v>1</v>
      </c>
      <c r="R217" s="10" t="s">
        <v>1826</v>
      </c>
      <c r="S217" s="10" t="s">
        <v>1826</v>
      </c>
      <c r="T217" s="1" t="s">
        <v>101</v>
      </c>
      <c r="U217" s="70" t="s">
        <v>1952</v>
      </c>
      <c r="V217" s="1" t="s">
        <v>103</v>
      </c>
      <c r="W217" s="8" t="s">
        <v>104</v>
      </c>
      <c r="X217" s="8" t="s">
        <v>105</v>
      </c>
      <c r="Y217" s="1" t="s">
        <v>106</v>
      </c>
      <c r="Z217" s="1"/>
      <c r="AA217" s="1"/>
      <c r="AB217" s="1" t="s">
        <v>108</v>
      </c>
      <c r="AC217" s="1">
        <v>1032656287</v>
      </c>
      <c r="AD217" s="1">
        <v>1</v>
      </c>
      <c r="AE217" s="1" t="str">
        <f>IF(Tabla2022[[#This Row],[CONTRATISTA CONJUNTO]]="NO"," - ")</f>
        <v xml:space="preserve"> - </v>
      </c>
      <c r="AF217" s="1" t="str">
        <f>IF(Tabla2022[[#This Row],[CONTRATISTA CONJUNTO]]="NO"," - ")</f>
        <v xml:space="preserve"> - </v>
      </c>
      <c r="AG217" s="1" t="str">
        <f>IF(Tabla2022[[#This Row],[CONTRATISTA CONJUNTO]]="NO"," - ")</f>
        <v xml:space="preserve"> - </v>
      </c>
      <c r="AH217" s="6">
        <v>32860</v>
      </c>
      <c r="AI217" s="5"/>
      <c r="AJ217" s="1"/>
      <c r="AK217" s="1" t="s">
        <v>1953</v>
      </c>
      <c r="AL217" s="1"/>
      <c r="AM217" s="1"/>
      <c r="AN217" s="1"/>
      <c r="AO217" s="1"/>
      <c r="AP217" s="1"/>
      <c r="AQ217" s="1" t="s">
        <v>113</v>
      </c>
      <c r="AR217" s="1" t="s">
        <v>114</v>
      </c>
      <c r="AS217" s="6">
        <v>44797</v>
      </c>
      <c r="AT217" s="1" t="s">
        <v>705</v>
      </c>
      <c r="AU217" s="6">
        <v>44792</v>
      </c>
      <c r="AV217" s="6">
        <v>44792</v>
      </c>
      <c r="AW217" s="12">
        <v>13500000</v>
      </c>
      <c r="AX217" s="13">
        <v>44797</v>
      </c>
      <c r="AY217" s="6">
        <v>44949</v>
      </c>
      <c r="AZ217" s="14">
        <v>44949.999305555553</v>
      </c>
      <c r="BA217" s="1">
        <f>Tabla2022[[#This Row],[FECHA DE TERMINACIÓN INICIAL]]-Tabla2022[[#This Row],[FECHA ACTA DE INICIO]]</f>
        <v>152</v>
      </c>
      <c r="BB217" s="1">
        <f t="shared" si="5"/>
        <v>5</v>
      </c>
      <c r="BC217" s="12">
        <f>IF(Tabla2022[[#This Row],[PLAZO DE EJECUCIÓN MESES ]]&gt;0,Tabla2022[[#This Row],[VALOR INICIAL DEL CONTRATO]]/Tabla2022[[#This Row],[PLAZO DE EJECUCIÓN MESES ]]," 0 ")</f>
        <v>2700000</v>
      </c>
      <c r="BD217" s="1" t="s">
        <v>101</v>
      </c>
      <c r="BE217" s="12">
        <f>IF(Tabla2022[[#This Row],[ANTICIPOS]]="NO",0," - ")</f>
        <v>0</v>
      </c>
      <c r="BF217" s="1" t="s">
        <v>101</v>
      </c>
      <c r="BG217" s="1"/>
      <c r="BH217" s="1"/>
      <c r="BI217" s="1"/>
      <c r="BJ217" s="1"/>
      <c r="BK217" s="1"/>
      <c r="BL217" s="1"/>
      <c r="BM217" s="1"/>
      <c r="BN217" s="1"/>
      <c r="BO217" s="1"/>
      <c r="BP217" s="1"/>
      <c r="BQ217" s="1"/>
      <c r="BR217" s="1"/>
      <c r="BS217" s="1"/>
      <c r="BT217" s="1"/>
      <c r="BU217" s="1"/>
      <c r="BV217" s="1"/>
      <c r="BW217" s="1"/>
      <c r="BX217" s="1"/>
      <c r="BY217" s="1"/>
      <c r="BZ217" s="1">
        <f>Tabla2022[[#This Row],[DÍAS PRORROGA 1]]+Tabla2022[[#This Row],[DÍAS PRORROGA  2]]+Tabla2022[[#This Row],[DÍAS PRORROGA 3]]</f>
        <v>0</v>
      </c>
      <c r="CA217" s="12">
        <f>IF(Tabla2022[[#This Row],[ADICIÓN]]="NO",0,Tabla2022[[#This Row],[VALOR ADICIÓN 1]]+Tabla2022[[#This Row],[VALOR ADICIÓN 2]]+Tabla2022[[#This Row],[VALOR ADICIÓN 3]])</f>
        <v>0</v>
      </c>
      <c r="CB217" s="1"/>
      <c r="CC217" s="1"/>
      <c r="CD217" s="6">
        <f>IF(Tabla2022[[#This Row],[ADICIÓN]]="SI",Tabla2022[[#This Row],[PLAZO DE EJECUCIÓN DÍAS]]+Tabla2022[[#This Row],[DÍAS PRORROGA 1]]+Tabla2022[[#This Row],[DÍAS PRORROGA  2]]+Tabla2022[[#This Row],[DÍAS PRORROGA 3]],Tabla2022[[#This Row],[FECHA DE TERMINACIÓN INICIAL]])</f>
        <v>44949</v>
      </c>
      <c r="CE217" s="12">
        <f>IF(Tabla2022[[#This Row],[ADICIÓN]]="SI",Tabla2022[[#This Row],[VALOR INICIAL DEL CONTRATO]]+Tabla2022[[#This Row],[VALOR ADICIONES ]],Tabla2022[[#This Row],[VALOR INICIAL DEL CONTRATO]])</f>
        <v>13500000</v>
      </c>
      <c r="CF217" s="8"/>
      <c r="CG217" s="8"/>
      <c r="CH217" s="5"/>
      <c r="CI217" s="8"/>
      <c r="CJ217" s="8"/>
      <c r="CK217" s="8"/>
      <c r="CL217" s="8"/>
      <c r="CM217" s="8"/>
    </row>
    <row r="218" spans="1:91" ht="51" x14ac:dyDescent="0.45">
      <c r="A218" s="46">
        <v>2022</v>
      </c>
      <c r="B218" s="1">
        <v>214</v>
      </c>
      <c r="C218" s="46" t="s">
        <v>91</v>
      </c>
      <c r="D218" s="1" t="str">
        <f>IF(Tabla2022[[#This Row],[FECHA DE TERMINACIÓN FINAL]]=0,"PENDIENTE FECHA",IF(Tabla2022[[#This Row],[FECHA DE TERMINACIÓN FINAL]]&lt;15,"PRÓXIMO A VENCER",IF(Tabla2022[[#This Row],[FECHA DE TERMINACIÓN FINAL]]&gt;30,"VIGENTE",IF(Tabla2022[[#This Row],[FECHA DE TERMINACIÓN FINAL]]&lt;0,"VENCIDO"))))</f>
        <v>VIGENTE</v>
      </c>
      <c r="E218" s="1">
        <v>74377</v>
      </c>
      <c r="F218" s="1" t="s">
        <v>1954</v>
      </c>
      <c r="G218" s="1" t="s">
        <v>1955</v>
      </c>
      <c r="H218" s="5" t="s">
        <v>1956</v>
      </c>
      <c r="I218" s="1" t="s">
        <v>1768</v>
      </c>
      <c r="J218" s="1">
        <v>700</v>
      </c>
      <c r="K218" s="6">
        <v>44763</v>
      </c>
      <c r="L218" s="1">
        <v>851</v>
      </c>
      <c r="M218" s="6">
        <v>44797</v>
      </c>
      <c r="N218" s="8" t="s">
        <v>610</v>
      </c>
      <c r="O218" s="1" t="s">
        <v>97</v>
      </c>
      <c r="P218" s="1" t="s">
        <v>98</v>
      </c>
      <c r="Q218" s="1">
        <v>1</v>
      </c>
      <c r="R218" s="10" t="s">
        <v>1769</v>
      </c>
      <c r="S218" s="10" t="s">
        <v>1769</v>
      </c>
      <c r="T218" s="1" t="s">
        <v>101</v>
      </c>
      <c r="U218" s="68" t="s">
        <v>1957</v>
      </c>
      <c r="V218" s="1" t="s">
        <v>103</v>
      </c>
      <c r="W218" s="8" t="s">
        <v>104</v>
      </c>
      <c r="X218" s="8" t="s">
        <v>105</v>
      </c>
      <c r="Y218" s="1" t="s">
        <v>106</v>
      </c>
      <c r="Z218" s="1"/>
      <c r="AA218" s="1"/>
      <c r="AB218" s="1" t="s">
        <v>108</v>
      </c>
      <c r="AC218" s="1">
        <v>3129847</v>
      </c>
      <c r="AD218" s="1">
        <v>8</v>
      </c>
      <c r="AE218" s="1" t="str">
        <f>IF(Tabla2022[[#This Row],[CONTRATISTA CONJUNTO]]="NO"," - ")</f>
        <v xml:space="preserve"> - </v>
      </c>
      <c r="AF218" s="1" t="str">
        <f>IF(Tabla2022[[#This Row],[CONTRATISTA CONJUNTO]]="NO"," - ")</f>
        <v xml:space="preserve"> - </v>
      </c>
      <c r="AG218" s="1" t="str">
        <f>IF(Tabla2022[[#This Row],[CONTRATISTA CONJUNTO]]="NO"," - ")</f>
        <v xml:space="preserve"> - </v>
      </c>
      <c r="AH218" s="6">
        <v>27456</v>
      </c>
      <c r="AI218" s="5" t="s">
        <v>1958</v>
      </c>
      <c r="AJ218" s="1">
        <v>3133369809</v>
      </c>
      <c r="AK218" s="1" t="s">
        <v>1959</v>
      </c>
      <c r="AL218" s="1"/>
      <c r="AM218" s="1"/>
      <c r="AN218" s="1"/>
      <c r="AO218" s="1"/>
      <c r="AP218" s="1"/>
      <c r="AQ218" s="1" t="s">
        <v>113</v>
      </c>
      <c r="AR218" s="1" t="s">
        <v>114</v>
      </c>
      <c r="AS218" s="6">
        <v>44797</v>
      </c>
      <c r="AT218" s="1" t="s">
        <v>705</v>
      </c>
      <c r="AU218" s="6">
        <v>44792</v>
      </c>
      <c r="AV218" s="6">
        <v>44792</v>
      </c>
      <c r="AW218" s="12">
        <v>13000000</v>
      </c>
      <c r="AX218" s="13">
        <v>44797</v>
      </c>
      <c r="AY218" s="6">
        <v>44949</v>
      </c>
      <c r="AZ218" s="14">
        <v>44949.999305555553</v>
      </c>
      <c r="BA218" s="1">
        <f>Tabla2022[[#This Row],[FECHA DE TERMINACIÓN INICIAL]]-Tabla2022[[#This Row],[FECHA ACTA DE INICIO]]</f>
        <v>152</v>
      </c>
      <c r="BB218" s="1">
        <f t="shared" si="5"/>
        <v>5</v>
      </c>
      <c r="BC218" s="12">
        <f>IF(Tabla2022[[#This Row],[PLAZO DE EJECUCIÓN MESES ]]&gt;0,Tabla2022[[#This Row],[VALOR INICIAL DEL CONTRATO]]/Tabla2022[[#This Row],[PLAZO DE EJECUCIÓN MESES ]]," 0 ")</f>
        <v>2600000</v>
      </c>
      <c r="BD218" s="1" t="s">
        <v>101</v>
      </c>
      <c r="BE218" s="12">
        <f>IF(Tabla2022[[#This Row],[ANTICIPOS]]="NO",0," - ")</f>
        <v>0</v>
      </c>
      <c r="BF218" s="1" t="s">
        <v>101</v>
      </c>
      <c r="BG218" s="1"/>
      <c r="BH218" s="1"/>
      <c r="BI218" s="1"/>
      <c r="BJ218" s="1"/>
      <c r="BK218" s="1"/>
      <c r="BL218" s="1"/>
      <c r="BM218" s="1"/>
      <c r="BN218" s="1"/>
      <c r="BO218" s="1"/>
      <c r="BP218" s="1"/>
      <c r="BQ218" s="1"/>
      <c r="BR218" s="1"/>
      <c r="BS218" s="1"/>
      <c r="BT218" s="1"/>
      <c r="BU218" s="1"/>
      <c r="BV218" s="1"/>
      <c r="BW218" s="1"/>
      <c r="BX218" s="1"/>
      <c r="BY218" s="1"/>
      <c r="BZ218" s="1">
        <f>Tabla2022[[#This Row],[DÍAS PRORROGA 1]]+Tabla2022[[#This Row],[DÍAS PRORROGA  2]]+Tabla2022[[#This Row],[DÍAS PRORROGA 3]]</f>
        <v>0</v>
      </c>
      <c r="CA218" s="12">
        <f>IF(Tabla2022[[#This Row],[ADICIÓN]]="NO",0,Tabla2022[[#This Row],[VALOR ADICIÓN 1]]+Tabla2022[[#This Row],[VALOR ADICIÓN 2]]+Tabla2022[[#This Row],[VALOR ADICIÓN 3]])</f>
        <v>0</v>
      </c>
      <c r="CB218" s="1"/>
      <c r="CC218" s="1"/>
      <c r="CD218" s="6">
        <f>IF(Tabla2022[[#This Row],[ADICIÓN]]="SI",Tabla2022[[#This Row],[PLAZO DE EJECUCIÓN DÍAS]]+Tabla2022[[#This Row],[DÍAS PRORROGA 1]]+Tabla2022[[#This Row],[DÍAS PRORROGA  2]]+Tabla2022[[#This Row],[DÍAS PRORROGA 3]],Tabla2022[[#This Row],[FECHA DE TERMINACIÓN INICIAL]])</f>
        <v>44949</v>
      </c>
      <c r="CE218" s="12">
        <f>IF(Tabla2022[[#This Row],[ADICIÓN]]="SI",Tabla2022[[#This Row],[VALOR INICIAL DEL CONTRATO]]+Tabla2022[[#This Row],[VALOR ADICIONES ]],Tabla2022[[#This Row],[VALOR INICIAL DEL CONTRATO]])</f>
        <v>13000000</v>
      </c>
      <c r="CF218" s="8"/>
      <c r="CG218" s="8"/>
      <c r="CH218" s="5"/>
      <c r="CI218" s="8"/>
      <c r="CJ218" s="8"/>
      <c r="CK218" s="8"/>
      <c r="CL218" s="8"/>
      <c r="CM218" s="8"/>
    </row>
    <row r="219" spans="1:91" ht="51" x14ac:dyDescent="0.45">
      <c r="A219" s="46">
        <v>2022</v>
      </c>
      <c r="B219" s="1">
        <v>215</v>
      </c>
      <c r="C219" s="46" t="s">
        <v>91</v>
      </c>
      <c r="D219" s="1" t="str">
        <f>IF(Tabla2022[[#This Row],[FECHA DE TERMINACIÓN FINAL]]=0,"PENDIENTE FECHA",IF(Tabla2022[[#This Row],[FECHA DE TERMINACIÓN FINAL]]&lt;15,"PRÓXIMO A VENCER",IF(Tabla2022[[#This Row],[FECHA DE TERMINACIÓN FINAL]]&gt;30,"VIGENTE",IF(Tabla2022[[#This Row],[FECHA DE TERMINACIÓN FINAL]]&lt;0,"VENCIDO"))))</f>
        <v>VIGENTE</v>
      </c>
      <c r="E219" s="1">
        <v>74381</v>
      </c>
      <c r="F219" s="1" t="s">
        <v>1960</v>
      </c>
      <c r="G219" s="1" t="s">
        <v>1961</v>
      </c>
      <c r="H219" s="5" t="s">
        <v>1962</v>
      </c>
      <c r="I219" s="1" t="s">
        <v>1928</v>
      </c>
      <c r="J219" s="1">
        <v>710</v>
      </c>
      <c r="K219" s="6">
        <v>44768</v>
      </c>
      <c r="L219" s="1">
        <v>836</v>
      </c>
      <c r="M219" s="6">
        <v>44795</v>
      </c>
      <c r="N219" s="8" t="s">
        <v>610</v>
      </c>
      <c r="O219" s="1" t="s">
        <v>97</v>
      </c>
      <c r="P219" s="1" t="s">
        <v>98</v>
      </c>
      <c r="Q219" s="1">
        <v>1</v>
      </c>
      <c r="R219" s="10" t="s">
        <v>1826</v>
      </c>
      <c r="S219" s="10" t="s">
        <v>1826</v>
      </c>
      <c r="T219" s="1" t="s">
        <v>101</v>
      </c>
      <c r="U219" s="70" t="s">
        <v>1963</v>
      </c>
      <c r="V219" s="1" t="s">
        <v>103</v>
      </c>
      <c r="W219" s="8" t="s">
        <v>104</v>
      </c>
      <c r="X219" s="8" t="s">
        <v>105</v>
      </c>
      <c r="Y219" s="1" t="s">
        <v>106</v>
      </c>
      <c r="Z219" s="1"/>
      <c r="AA219" s="1"/>
      <c r="AB219" s="1" t="s">
        <v>108</v>
      </c>
      <c r="AC219" s="1">
        <v>80451743</v>
      </c>
      <c r="AD219" s="1">
        <v>1</v>
      </c>
      <c r="AE219" s="1" t="str">
        <f>IF(Tabla2022[[#This Row],[CONTRATISTA CONJUNTO]]="NO"," - ")</f>
        <v xml:space="preserve"> - </v>
      </c>
      <c r="AF219" s="1" t="str">
        <f>IF(Tabla2022[[#This Row],[CONTRATISTA CONJUNTO]]="NO"," - ")</f>
        <v xml:space="preserve"> - </v>
      </c>
      <c r="AG219" s="1" t="str">
        <f>IF(Tabla2022[[#This Row],[CONTRATISTA CONJUNTO]]="NO"," - ")</f>
        <v xml:space="preserve"> - </v>
      </c>
      <c r="AH219" s="6">
        <v>25301</v>
      </c>
      <c r="AI219" s="5" t="s">
        <v>1964</v>
      </c>
      <c r="AJ219" s="1">
        <v>3874411</v>
      </c>
      <c r="AK219" s="1" t="s">
        <v>1965</v>
      </c>
      <c r="AL219" s="1"/>
      <c r="AM219" s="1"/>
      <c r="AN219" s="1"/>
      <c r="AO219" s="1"/>
      <c r="AP219" s="1"/>
      <c r="AQ219" s="1" t="s">
        <v>113</v>
      </c>
      <c r="AR219" s="1" t="s">
        <v>114</v>
      </c>
      <c r="AS219" s="6">
        <v>44797</v>
      </c>
      <c r="AT219" s="1" t="s">
        <v>705</v>
      </c>
      <c r="AU219" s="6">
        <v>44792</v>
      </c>
      <c r="AV219" s="6">
        <v>44792</v>
      </c>
      <c r="AW219" s="12">
        <v>13500000</v>
      </c>
      <c r="AX219" s="13">
        <v>44797</v>
      </c>
      <c r="AY219" s="6">
        <v>44949</v>
      </c>
      <c r="AZ219" s="14">
        <v>44949.999305555553</v>
      </c>
      <c r="BA219" s="1">
        <f>Tabla2022[[#This Row],[FECHA DE TERMINACIÓN INICIAL]]-Tabla2022[[#This Row],[FECHA ACTA DE INICIO]]</f>
        <v>152</v>
      </c>
      <c r="BB219" s="1">
        <f t="shared" si="5"/>
        <v>5</v>
      </c>
      <c r="BC219" s="12">
        <f>IF(Tabla2022[[#This Row],[PLAZO DE EJECUCIÓN MESES ]]&gt;0,Tabla2022[[#This Row],[VALOR INICIAL DEL CONTRATO]]/Tabla2022[[#This Row],[PLAZO DE EJECUCIÓN MESES ]]," 0 ")</f>
        <v>2700000</v>
      </c>
      <c r="BD219" s="1" t="s">
        <v>101</v>
      </c>
      <c r="BE219" s="12">
        <f>IF(Tabla2022[[#This Row],[ANTICIPOS]]="NO",0," - ")</f>
        <v>0</v>
      </c>
      <c r="BF219" s="1" t="s">
        <v>101</v>
      </c>
      <c r="BG219" s="1"/>
      <c r="BH219" s="1"/>
      <c r="BI219" s="1"/>
      <c r="BJ219" s="1"/>
      <c r="BK219" s="1"/>
      <c r="BL219" s="1"/>
      <c r="BM219" s="1"/>
      <c r="BN219" s="1"/>
      <c r="BO219" s="1"/>
      <c r="BP219" s="1"/>
      <c r="BQ219" s="1"/>
      <c r="BR219" s="1"/>
      <c r="BS219" s="1"/>
      <c r="BT219" s="1"/>
      <c r="BU219" s="1"/>
      <c r="BV219" s="1"/>
      <c r="BW219" s="1"/>
      <c r="BX219" s="1"/>
      <c r="BY219" s="1"/>
      <c r="BZ219" s="1">
        <f>Tabla2022[[#This Row],[DÍAS PRORROGA 1]]+Tabla2022[[#This Row],[DÍAS PRORROGA  2]]+Tabla2022[[#This Row],[DÍAS PRORROGA 3]]</f>
        <v>0</v>
      </c>
      <c r="CA219" s="12">
        <f>IF(Tabla2022[[#This Row],[ADICIÓN]]="NO",0,Tabla2022[[#This Row],[VALOR ADICIÓN 1]]+Tabla2022[[#This Row],[VALOR ADICIÓN 2]]+Tabla2022[[#This Row],[VALOR ADICIÓN 3]])</f>
        <v>0</v>
      </c>
      <c r="CB219" s="1"/>
      <c r="CC219" s="1"/>
      <c r="CD219" s="6">
        <f>IF(Tabla2022[[#This Row],[ADICIÓN]]="SI",Tabla2022[[#This Row],[PLAZO DE EJECUCIÓN DÍAS]]+Tabla2022[[#This Row],[DÍAS PRORROGA 1]]+Tabla2022[[#This Row],[DÍAS PRORROGA  2]]+Tabla2022[[#This Row],[DÍAS PRORROGA 3]],Tabla2022[[#This Row],[FECHA DE TERMINACIÓN INICIAL]])</f>
        <v>44949</v>
      </c>
      <c r="CE219" s="12">
        <f>IF(Tabla2022[[#This Row],[ADICIÓN]]="SI",Tabla2022[[#This Row],[VALOR INICIAL DEL CONTRATO]]+Tabla2022[[#This Row],[VALOR ADICIONES ]],Tabla2022[[#This Row],[VALOR INICIAL DEL CONTRATO]])</f>
        <v>13500000</v>
      </c>
      <c r="CF219" s="8"/>
      <c r="CG219" s="8"/>
      <c r="CH219" s="5"/>
      <c r="CI219" s="8"/>
      <c r="CJ219" s="8"/>
      <c r="CK219" s="8"/>
      <c r="CL219" s="8"/>
      <c r="CM219" s="8"/>
    </row>
    <row r="220" spans="1:91" ht="51" x14ac:dyDescent="0.45">
      <c r="A220" s="46">
        <v>2022</v>
      </c>
      <c r="B220" s="1">
        <v>216</v>
      </c>
      <c r="C220" s="46" t="s">
        <v>91</v>
      </c>
      <c r="D220" s="1" t="str">
        <f>IF(Tabla2022[[#This Row],[FECHA DE TERMINACIÓN FINAL]]=0,"PENDIENTE FECHA",IF(Tabla2022[[#This Row],[FECHA DE TERMINACIÓN FINAL]]&lt;15,"PRÓXIMO A VENCER",IF(Tabla2022[[#This Row],[FECHA DE TERMINACIÓN FINAL]]&gt;30,"VIGENTE",IF(Tabla2022[[#This Row],[FECHA DE TERMINACIÓN FINAL]]&lt;0,"VENCIDO"))))</f>
        <v>VIGENTE</v>
      </c>
      <c r="E220" s="1">
        <v>74373</v>
      </c>
      <c r="F220" s="1" t="s">
        <v>1966</v>
      </c>
      <c r="G220" s="1" t="s">
        <v>1967</v>
      </c>
      <c r="H220" s="5" t="s">
        <v>1968</v>
      </c>
      <c r="I220" s="1" t="s">
        <v>1071</v>
      </c>
      <c r="J220" s="1">
        <v>704</v>
      </c>
      <c r="K220" s="6">
        <v>44763</v>
      </c>
      <c r="L220" s="1"/>
      <c r="M220" s="1"/>
      <c r="N220" s="8" t="s">
        <v>96</v>
      </c>
      <c r="O220" s="1" t="s">
        <v>97</v>
      </c>
      <c r="P220" s="1" t="s">
        <v>98</v>
      </c>
      <c r="Q220" s="1">
        <v>1</v>
      </c>
      <c r="R220" s="10" t="s">
        <v>1869</v>
      </c>
      <c r="S220" s="10" t="s">
        <v>1869</v>
      </c>
      <c r="T220" s="1" t="s">
        <v>101</v>
      </c>
      <c r="U220" s="1" t="s">
        <v>1969</v>
      </c>
      <c r="V220" s="1" t="s">
        <v>103</v>
      </c>
      <c r="W220" s="8" t="s">
        <v>104</v>
      </c>
      <c r="X220" s="8" t="s">
        <v>105</v>
      </c>
      <c r="Y220" s="1" t="s">
        <v>106</v>
      </c>
      <c r="Z220" s="1" t="s">
        <v>299</v>
      </c>
      <c r="AA220" s="1"/>
      <c r="AB220" s="1" t="s">
        <v>108</v>
      </c>
      <c r="AC220" s="1">
        <v>7216687</v>
      </c>
      <c r="AD220" s="1">
        <v>3</v>
      </c>
      <c r="AE220" s="1" t="str">
        <f>IF(Tabla2022[[#This Row],[CONTRATISTA CONJUNTO]]="NO"," - ")</f>
        <v xml:space="preserve"> - </v>
      </c>
      <c r="AF220" s="1" t="str">
        <f>IF(Tabla2022[[#This Row],[CONTRATISTA CONJUNTO]]="NO"," - ")</f>
        <v xml:space="preserve"> - </v>
      </c>
      <c r="AG220" s="1" t="str">
        <f>IF(Tabla2022[[#This Row],[CONTRATISTA CONJUNTO]]="NO"," - ")</f>
        <v xml:space="preserve"> - </v>
      </c>
      <c r="AH220" s="6">
        <v>21824</v>
      </c>
      <c r="AI220" s="5" t="s">
        <v>1970</v>
      </c>
      <c r="AJ220" s="1">
        <v>3138529020</v>
      </c>
      <c r="AK220" s="1" t="s">
        <v>1971</v>
      </c>
      <c r="AL220" s="1" t="s">
        <v>298</v>
      </c>
      <c r="AM220" s="1">
        <v>1019076465</v>
      </c>
      <c r="AN220" s="1">
        <v>8</v>
      </c>
      <c r="AO220" s="1"/>
      <c r="AP220" s="1"/>
      <c r="AQ220" s="1" t="s">
        <v>113</v>
      </c>
      <c r="AR220" s="1" t="s">
        <v>114</v>
      </c>
      <c r="AS220" s="6">
        <v>44796</v>
      </c>
      <c r="AT220" s="1" t="s">
        <v>705</v>
      </c>
      <c r="AU220" s="6">
        <v>44792</v>
      </c>
      <c r="AV220" s="6">
        <v>44792</v>
      </c>
      <c r="AW220" s="12">
        <v>13500000</v>
      </c>
      <c r="AX220" s="13">
        <v>44797</v>
      </c>
      <c r="AY220" s="6">
        <v>44949</v>
      </c>
      <c r="AZ220" s="14">
        <v>44949.499305555553</v>
      </c>
      <c r="BA220" s="1">
        <f>Tabla2022[[#This Row],[FECHA DE TERMINACIÓN INICIAL]]-Tabla2022[[#This Row],[FECHA ACTA DE INICIO]]</f>
        <v>152</v>
      </c>
      <c r="BB220" s="1">
        <f t="shared" si="5"/>
        <v>5</v>
      </c>
      <c r="BC220" s="12">
        <f>IF(Tabla2022[[#This Row],[PLAZO DE EJECUCIÓN MESES ]]&gt;0,Tabla2022[[#This Row],[VALOR INICIAL DEL CONTRATO]]/Tabla2022[[#This Row],[PLAZO DE EJECUCIÓN MESES ]]," 0 ")</f>
        <v>2700000</v>
      </c>
      <c r="BD220" s="1" t="s">
        <v>101</v>
      </c>
      <c r="BE220" s="12">
        <f>IF(Tabla2022[[#This Row],[ANTICIPOS]]="NO",0," - ")</f>
        <v>0</v>
      </c>
      <c r="BF220" s="1" t="s">
        <v>101</v>
      </c>
      <c r="BG220" s="1"/>
      <c r="BH220" s="1"/>
      <c r="BI220" s="1"/>
      <c r="BJ220" s="1"/>
      <c r="BK220" s="1"/>
      <c r="BL220" s="1"/>
      <c r="BM220" s="1"/>
      <c r="BN220" s="1"/>
      <c r="BO220" s="1"/>
      <c r="BP220" s="1"/>
      <c r="BQ220" s="1"/>
      <c r="BR220" s="1"/>
      <c r="BS220" s="1"/>
      <c r="BT220" s="1"/>
      <c r="BU220" s="1"/>
      <c r="BV220" s="1"/>
      <c r="BW220" s="1"/>
      <c r="BX220" s="1"/>
      <c r="BY220" s="1"/>
      <c r="BZ220" s="1">
        <f>Tabla2022[[#This Row],[DÍAS PRORROGA 1]]+Tabla2022[[#This Row],[DÍAS PRORROGA  2]]+Tabla2022[[#This Row],[DÍAS PRORROGA 3]]</f>
        <v>0</v>
      </c>
      <c r="CA220" s="12">
        <f>IF(Tabla2022[[#This Row],[ADICIÓN]]="NO",0,Tabla2022[[#This Row],[VALOR ADICIÓN 1]]+Tabla2022[[#This Row],[VALOR ADICIÓN 2]]+Tabla2022[[#This Row],[VALOR ADICIÓN 3]])</f>
        <v>0</v>
      </c>
      <c r="CB220" s="1"/>
      <c r="CC220" s="1"/>
      <c r="CD220" s="6">
        <f>IF(Tabla2022[[#This Row],[ADICIÓN]]="SI",Tabla2022[[#This Row],[PLAZO DE EJECUCIÓN DÍAS]]+Tabla2022[[#This Row],[DÍAS PRORROGA 1]]+Tabla2022[[#This Row],[DÍAS PRORROGA  2]]+Tabla2022[[#This Row],[DÍAS PRORROGA 3]],Tabla2022[[#This Row],[FECHA DE TERMINACIÓN INICIAL]])</f>
        <v>44949</v>
      </c>
      <c r="CE220" s="12">
        <f>IF(Tabla2022[[#This Row],[ADICIÓN]]="SI",Tabla2022[[#This Row],[VALOR INICIAL DEL CONTRATO]]+Tabla2022[[#This Row],[VALOR ADICIONES ]],Tabla2022[[#This Row],[VALOR INICIAL DEL CONTRATO]])</f>
        <v>13500000</v>
      </c>
      <c r="CF220" s="8"/>
      <c r="CG220" s="8"/>
      <c r="CH220" s="5"/>
      <c r="CI220" s="8"/>
      <c r="CJ220" s="8"/>
      <c r="CK220" s="8"/>
      <c r="CL220" s="8"/>
      <c r="CM220" s="8"/>
    </row>
    <row r="221" spans="1:91" ht="51" x14ac:dyDescent="0.45">
      <c r="A221" s="46">
        <v>2022</v>
      </c>
      <c r="B221" s="1">
        <v>217</v>
      </c>
      <c r="C221" s="46" t="s">
        <v>91</v>
      </c>
      <c r="D221" s="1" t="str">
        <f>IF(Tabla2022[[#This Row],[FECHA DE TERMINACIÓN FINAL]]=0,"PENDIENTE FECHA",IF(Tabla2022[[#This Row],[FECHA DE TERMINACIÓN FINAL]]&lt;15,"PRÓXIMO A VENCER",IF(Tabla2022[[#This Row],[FECHA DE TERMINACIÓN FINAL]]&gt;30,"VIGENTE",IF(Tabla2022[[#This Row],[FECHA DE TERMINACIÓN FINAL]]&lt;0,"VENCIDO"))))</f>
        <v>VIGENTE</v>
      </c>
      <c r="E221" s="1">
        <v>74381</v>
      </c>
      <c r="F221" s="1" t="s">
        <v>1972</v>
      </c>
      <c r="G221" s="1" t="s">
        <v>1973</v>
      </c>
      <c r="H221" s="5" t="s">
        <v>1920</v>
      </c>
      <c r="I221" s="1" t="s">
        <v>248</v>
      </c>
      <c r="J221" s="1">
        <v>710</v>
      </c>
      <c r="K221" s="6">
        <v>44768</v>
      </c>
      <c r="L221" s="1">
        <v>833</v>
      </c>
      <c r="M221" s="6">
        <v>44795</v>
      </c>
      <c r="N221" s="8" t="s">
        <v>610</v>
      </c>
      <c r="O221" s="1" t="s">
        <v>97</v>
      </c>
      <c r="P221" s="1" t="s">
        <v>98</v>
      </c>
      <c r="Q221" s="1">
        <v>1</v>
      </c>
      <c r="R221" s="10" t="s">
        <v>1826</v>
      </c>
      <c r="S221" s="10" t="s">
        <v>1826</v>
      </c>
      <c r="T221" s="1" t="s">
        <v>101</v>
      </c>
      <c r="U221" s="68" t="s">
        <v>1974</v>
      </c>
      <c r="V221" s="1" t="s">
        <v>103</v>
      </c>
      <c r="W221" s="8" t="s">
        <v>104</v>
      </c>
      <c r="X221" s="8" t="s">
        <v>105</v>
      </c>
      <c r="Y221" s="1" t="s">
        <v>106</v>
      </c>
      <c r="Z221" s="1"/>
      <c r="AA221" s="1"/>
      <c r="AB221" s="1" t="s">
        <v>108</v>
      </c>
      <c r="AC221" s="1">
        <v>1010000989</v>
      </c>
      <c r="AD221" s="1">
        <v>6</v>
      </c>
      <c r="AE221" s="1" t="str">
        <f>IF(Tabla2022[[#This Row],[CONTRATISTA CONJUNTO]]="NO"," - ")</f>
        <v xml:space="preserve"> - </v>
      </c>
      <c r="AF221" s="1" t="str">
        <f>IF(Tabla2022[[#This Row],[CONTRATISTA CONJUNTO]]="NO"," - ")</f>
        <v xml:space="preserve"> - </v>
      </c>
      <c r="AG221" s="1" t="str">
        <f>IF(Tabla2022[[#This Row],[CONTRATISTA CONJUNTO]]="NO"," - ")</f>
        <v xml:space="preserve"> - </v>
      </c>
      <c r="AH221" s="6">
        <v>35494</v>
      </c>
      <c r="AI221" s="5" t="s">
        <v>1975</v>
      </c>
      <c r="AJ221" s="1">
        <v>7312493</v>
      </c>
      <c r="AK221" s="1" t="s">
        <v>1976</v>
      </c>
      <c r="AL221" s="1"/>
      <c r="AM221" s="1"/>
      <c r="AN221" s="1"/>
      <c r="AO221" s="1"/>
      <c r="AP221" s="1"/>
      <c r="AQ221" s="1" t="s">
        <v>113</v>
      </c>
      <c r="AR221" s="1" t="s">
        <v>114</v>
      </c>
      <c r="AS221" s="6">
        <v>44796</v>
      </c>
      <c r="AT221" s="1" t="s">
        <v>705</v>
      </c>
      <c r="AU221" s="6">
        <v>44792</v>
      </c>
      <c r="AV221" s="6">
        <v>44792</v>
      </c>
      <c r="AW221" s="12">
        <v>18400000</v>
      </c>
      <c r="AX221" s="13">
        <v>44798</v>
      </c>
      <c r="AY221" s="6">
        <v>44919</v>
      </c>
      <c r="AZ221" s="14">
        <v>44919.999305555553</v>
      </c>
      <c r="BA221" s="1">
        <f>Tabla2022[[#This Row],[FECHA DE TERMINACIÓN INICIAL]]-Tabla2022[[#This Row],[FECHA ACTA DE INICIO]]</f>
        <v>121</v>
      </c>
      <c r="BB221" s="1">
        <f t="shared" si="5"/>
        <v>4</v>
      </c>
      <c r="BC221" s="12">
        <f>IF(Tabla2022[[#This Row],[PLAZO DE EJECUCIÓN MESES ]]&gt;0,Tabla2022[[#This Row],[VALOR INICIAL DEL CONTRATO]]/Tabla2022[[#This Row],[PLAZO DE EJECUCIÓN MESES ]]," 0 ")</f>
        <v>4600000</v>
      </c>
      <c r="BD221" s="1" t="s">
        <v>101</v>
      </c>
      <c r="BE221" s="12">
        <f>IF(Tabla2022[[#This Row],[ANTICIPOS]]="NO",0," - ")</f>
        <v>0</v>
      </c>
      <c r="BF221" s="1" t="s">
        <v>101</v>
      </c>
      <c r="BG221" s="1"/>
      <c r="BH221" s="1"/>
      <c r="BI221" s="1"/>
      <c r="BJ221" s="1"/>
      <c r="BK221" s="1"/>
      <c r="BL221" s="1"/>
      <c r="BM221" s="1"/>
      <c r="BN221" s="1"/>
      <c r="BO221" s="1"/>
      <c r="BP221" s="1"/>
      <c r="BQ221" s="1"/>
      <c r="BR221" s="1"/>
      <c r="BS221" s="1"/>
      <c r="BT221" s="1"/>
      <c r="BU221" s="1"/>
      <c r="BV221" s="1"/>
      <c r="BW221" s="1"/>
      <c r="BX221" s="1"/>
      <c r="BY221" s="1"/>
      <c r="BZ221" s="1">
        <f>Tabla2022[[#This Row],[DÍAS PRORROGA 1]]+Tabla2022[[#This Row],[DÍAS PRORROGA  2]]+Tabla2022[[#This Row],[DÍAS PRORROGA 3]]</f>
        <v>0</v>
      </c>
      <c r="CA221" s="12">
        <f>IF(Tabla2022[[#This Row],[ADICIÓN]]="NO",0,Tabla2022[[#This Row],[VALOR ADICIÓN 1]]+Tabla2022[[#This Row],[VALOR ADICIÓN 2]]+Tabla2022[[#This Row],[VALOR ADICIÓN 3]])</f>
        <v>0</v>
      </c>
      <c r="CB221" s="1"/>
      <c r="CC221" s="1"/>
      <c r="CD221" s="6">
        <f>IF(Tabla2022[[#This Row],[ADICIÓN]]="SI",Tabla2022[[#This Row],[PLAZO DE EJECUCIÓN DÍAS]]+Tabla2022[[#This Row],[DÍAS PRORROGA 1]]+Tabla2022[[#This Row],[DÍAS PRORROGA  2]]+Tabla2022[[#This Row],[DÍAS PRORROGA 3]],Tabla2022[[#This Row],[FECHA DE TERMINACIÓN INICIAL]])</f>
        <v>44919</v>
      </c>
      <c r="CE221" s="12">
        <f>IF(Tabla2022[[#This Row],[ADICIÓN]]="SI",Tabla2022[[#This Row],[VALOR INICIAL DEL CONTRATO]]+Tabla2022[[#This Row],[VALOR ADICIONES ]],Tabla2022[[#This Row],[VALOR INICIAL DEL CONTRATO]])</f>
        <v>18400000</v>
      </c>
      <c r="CF221" s="8"/>
      <c r="CG221" s="8"/>
      <c r="CH221" s="5"/>
      <c r="CI221" s="8"/>
      <c r="CJ221" s="8"/>
      <c r="CK221" s="8"/>
      <c r="CL221" s="8"/>
      <c r="CM221" s="8"/>
    </row>
    <row r="222" spans="1:91" ht="51" x14ac:dyDescent="0.45">
      <c r="A222" s="46">
        <v>2022</v>
      </c>
      <c r="B222" s="1">
        <v>218</v>
      </c>
      <c r="C222" s="46" t="s">
        <v>91</v>
      </c>
      <c r="D222" s="1" t="str">
        <f>IF(Tabla2022[[#This Row],[FECHA DE TERMINACIÓN FINAL]]=0,"PENDIENTE FECHA",IF(Tabla2022[[#This Row],[FECHA DE TERMINACIÓN FINAL]]&lt;15,"PRÓXIMO A VENCER",IF(Tabla2022[[#This Row],[FECHA DE TERMINACIÓN FINAL]]&gt;30,"VIGENTE",IF(Tabla2022[[#This Row],[FECHA DE TERMINACIÓN FINAL]]&lt;0,"VENCIDO"))))</f>
        <v>VIGENTE</v>
      </c>
      <c r="E222" s="1">
        <v>74381</v>
      </c>
      <c r="F222" s="1" t="s">
        <v>1977</v>
      </c>
      <c r="G222" s="1" t="s">
        <v>1978</v>
      </c>
      <c r="H222" s="5" t="s">
        <v>1979</v>
      </c>
      <c r="I222" s="1" t="s">
        <v>1003</v>
      </c>
      <c r="J222" s="1">
        <v>710</v>
      </c>
      <c r="K222" s="6">
        <v>44768</v>
      </c>
      <c r="L222" s="1">
        <v>844</v>
      </c>
      <c r="M222" s="6">
        <v>44796</v>
      </c>
      <c r="N222" s="8" t="s">
        <v>610</v>
      </c>
      <c r="O222" s="1" t="s">
        <v>97</v>
      </c>
      <c r="P222" s="1" t="s">
        <v>98</v>
      </c>
      <c r="Q222" s="1">
        <v>1</v>
      </c>
      <c r="R222" s="10" t="s">
        <v>1826</v>
      </c>
      <c r="S222" s="10" t="s">
        <v>1826</v>
      </c>
      <c r="T222" s="1" t="s">
        <v>101</v>
      </c>
      <c r="U222" s="68" t="s">
        <v>1980</v>
      </c>
      <c r="V222" s="1" t="s">
        <v>103</v>
      </c>
      <c r="W222" s="8" t="s">
        <v>104</v>
      </c>
      <c r="X222" s="8" t="s">
        <v>105</v>
      </c>
      <c r="Y222" s="1" t="s">
        <v>106</v>
      </c>
      <c r="Z222" s="1"/>
      <c r="AA222" s="1"/>
      <c r="AB222" s="1" t="s">
        <v>108</v>
      </c>
      <c r="AC222" s="1">
        <v>79887251</v>
      </c>
      <c r="AD222" s="1">
        <v>6</v>
      </c>
      <c r="AE222" s="1" t="str">
        <f>IF(Tabla2022[[#This Row],[CONTRATISTA CONJUNTO]]="NO"," - ")</f>
        <v xml:space="preserve"> - </v>
      </c>
      <c r="AF222" s="1" t="str">
        <f>IF(Tabla2022[[#This Row],[CONTRATISTA CONJUNTO]]="NO"," - ")</f>
        <v xml:space="preserve"> - </v>
      </c>
      <c r="AG222" s="1" t="str">
        <f>IF(Tabla2022[[#This Row],[CONTRATISTA CONJUNTO]]="NO"," - ")</f>
        <v xml:space="preserve"> - </v>
      </c>
      <c r="AH222" s="6">
        <v>28248</v>
      </c>
      <c r="AI222" s="5" t="s">
        <v>1981</v>
      </c>
      <c r="AJ222" s="1">
        <v>9105604</v>
      </c>
      <c r="AK222" s="1" t="s">
        <v>1982</v>
      </c>
      <c r="AL222" s="1"/>
      <c r="AM222" s="1"/>
      <c r="AN222" s="1"/>
      <c r="AO222" s="1"/>
      <c r="AP222" s="1"/>
      <c r="AQ222" s="1" t="s">
        <v>113</v>
      </c>
      <c r="AR222" s="1" t="s">
        <v>114</v>
      </c>
      <c r="AS222" s="6">
        <v>44797</v>
      </c>
      <c r="AT222" s="1" t="s">
        <v>705</v>
      </c>
      <c r="AU222" s="6">
        <v>44792</v>
      </c>
      <c r="AV222" s="6">
        <v>44792</v>
      </c>
      <c r="AW222" s="12">
        <v>13500000</v>
      </c>
      <c r="AX222" s="13">
        <v>44796</v>
      </c>
      <c r="AY222" s="6">
        <v>44948</v>
      </c>
      <c r="AZ222" s="14">
        <v>44948.999305555553</v>
      </c>
      <c r="BA222" s="1">
        <f>Tabla2022[[#This Row],[FECHA DE TERMINACIÓN INICIAL]]-Tabla2022[[#This Row],[FECHA ACTA DE INICIO]]</f>
        <v>152</v>
      </c>
      <c r="BB222" s="1">
        <f t="shared" si="5"/>
        <v>5</v>
      </c>
      <c r="BC222" s="12">
        <f>IF(Tabla2022[[#This Row],[PLAZO DE EJECUCIÓN MESES ]]&gt;0,Tabla2022[[#This Row],[VALOR INICIAL DEL CONTRATO]]/Tabla2022[[#This Row],[PLAZO DE EJECUCIÓN MESES ]]," 0 ")</f>
        <v>2700000</v>
      </c>
      <c r="BD222" s="1" t="s">
        <v>101</v>
      </c>
      <c r="BE222" s="12">
        <f>IF(Tabla2022[[#This Row],[ANTICIPOS]]="NO",0," - ")</f>
        <v>0</v>
      </c>
      <c r="BF222" s="1" t="s">
        <v>101</v>
      </c>
      <c r="BG222" s="1"/>
      <c r="BH222" s="1"/>
      <c r="BI222" s="1"/>
      <c r="BJ222" s="1"/>
      <c r="BK222" s="1"/>
      <c r="BL222" s="1"/>
      <c r="BM222" s="1"/>
      <c r="BN222" s="1"/>
      <c r="BO222" s="1"/>
      <c r="BP222" s="1"/>
      <c r="BQ222" s="1"/>
      <c r="BR222" s="1"/>
      <c r="BS222" s="1"/>
      <c r="BT222" s="1"/>
      <c r="BU222" s="1"/>
      <c r="BV222" s="1"/>
      <c r="BW222" s="1"/>
      <c r="BX222" s="1"/>
      <c r="BY222" s="1"/>
      <c r="BZ222" s="1">
        <f>Tabla2022[[#This Row],[DÍAS PRORROGA 1]]+Tabla2022[[#This Row],[DÍAS PRORROGA  2]]+Tabla2022[[#This Row],[DÍAS PRORROGA 3]]</f>
        <v>0</v>
      </c>
      <c r="CA222" s="12">
        <f>IF(Tabla2022[[#This Row],[ADICIÓN]]="NO",0,Tabla2022[[#This Row],[VALOR ADICIÓN 1]]+Tabla2022[[#This Row],[VALOR ADICIÓN 2]]+Tabla2022[[#This Row],[VALOR ADICIÓN 3]])</f>
        <v>0</v>
      </c>
      <c r="CB222" s="1"/>
      <c r="CC222" s="1"/>
      <c r="CD222" s="6">
        <f>IF(Tabla2022[[#This Row],[ADICIÓN]]="SI",Tabla2022[[#This Row],[PLAZO DE EJECUCIÓN DÍAS]]+Tabla2022[[#This Row],[DÍAS PRORROGA 1]]+Tabla2022[[#This Row],[DÍAS PRORROGA  2]]+Tabla2022[[#This Row],[DÍAS PRORROGA 3]],Tabla2022[[#This Row],[FECHA DE TERMINACIÓN INICIAL]])</f>
        <v>44948</v>
      </c>
      <c r="CE222" s="12">
        <f>IF(Tabla2022[[#This Row],[ADICIÓN]]="SI",Tabla2022[[#This Row],[VALOR INICIAL DEL CONTRATO]]+Tabla2022[[#This Row],[VALOR ADICIONES ]],Tabla2022[[#This Row],[VALOR INICIAL DEL CONTRATO]])</f>
        <v>13500000</v>
      </c>
      <c r="CF222" s="8"/>
      <c r="CG222" s="8"/>
      <c r="CH222" s="5"/>
      <c r="CI222" s="8"/>
      <c r="CJ222" s="8"/>
      <c r="CK222" s="8"/>
      <c r="CL222" s="8"/>
      <c r="CM222" s="8"/>
    </row>
    <row r="223" spans="1:91" ht="51" x14ac:dyDescent="0.45">
      <c r="A223" s="46">
        <v>2022</v>
      </c>
      <c r="B223" s="1">
        <v>219</v>
      </c>
      <c r="C223" s="1" t="s">
        <v>91</v>
      </c>
      <c r="D223" s="1" t="str">
        <f>IF(Tabla2022[[#This Row],[FECHA DE TERMINACIÓN FINAL]]=0,"PENDIENTE FECHA",IF(Tabla2022[[#This Row],[FECHA DE TERMINACIÓN FINAL]]&lt;15,"PRÓXIMO A VENCER",IF(Tabla2022[[#This Row],[FECHA DE TERMINACIÓN FINAL]]&gt;30,"VIGENTE",IF(Tabla2022[[#This Row],[FECHA DE TERMINACIÓN FINAL]]&lt;0,"VENCIDO"))))</f>
        <v>VIGENTE</v>
      </c>
      <c r="E223" s="1">
        <v>74377</v>
      </c>
      <c r="F223" s="1" t="s">
        <v>1983</v>
      </c>
      <c r="G223" s="1" t="s">
        <v>1984</v>
      </c>
      <c r="H223" s="5" t="s">
        <v>1985</v>
      </c>
      <c r="I223" s="1" t="s">
        <v>1768</v>
      </c>
      <c r="J223" s="1">
        <v>700</v>
      </c>
      <c r="K223" s="6">
        <v>44763</v>
      </c>
      <c r="L223" s="1">
        <v>867</v>
      </c>
      <c r="M223" s="6">
        <v>44799</v>
      </c>
      <c r="N223" s="8" t="s">
        <v>610</v>
      </c>
      <c r="O223" s="1" t="s">
        <v>97</v>
      </c>
      <c r="P223" s="1" t="s">
        <v>98</v>
      </c>
      <c r="Q223" s="1">
        <v>1</v>
      </c>
      <c r="R223" s="10" t="s">
        <v>1986</v>
      </c>
      <c r="S223" s="10" t="s">
        <v>1986</v>
      </c>
      <c r="T223" s="1" t="s">
        <v>101</v>
      </c>
      <c r="U223" s="70" t="s">
        <v>1987</v>
      </c>
      <c r="V223" s="1" t="s">
        <v>103</v>
      </c>
      <c r="W223" s="8" t="s">
        <v>104</v>
      </c>
      <c r="X223" s="8" t="s">
        <v>105</v>
      </c>
      <c r="Y223" s="1" t="s">
        <v>106</v>
      </c>
      <c r="Z223" s="1"/>
      <c r="AA223" s="1" t="s">
        <v>114</v>
      </c>
      <c r="AB223" s="1" t="s">
        <v>108</v>
      </c>
      <c r="AC223" s="1">
        <v>79632427</v>
      </c>
      <c r="AD223" s="1">
        <v>0</v>
      </c>
      <c r="AE223" s="1" t="str">
        <f>IF(Tabla2022[[#This Row],[CONTRATISTA CONJUNTO]]="NO"," - ")</f>
        <v xml:space="preserve"> - </v>
      </c>
      <c r="AF223" s="1" t="str">
        <f>IF(Tabla2022[[#This Row],[CONTRATISTA CONJUNTO]]="NO"," - ")</f>
        <v xml:space="preserve"> - </v>
      </c>
      <c r="AG223" s="1" t="str">
        <f>IF(Tabla2022[[#This Row],[CONTRATISTA CONJUNTO]]="NO"," - ")</f>
        <v xml:space="preserve"> - </v>
      </c>
      <c r="AH223" s="6">
        <v>28543</v>
      </c>
      <c r="AI223" s="5" t="s">
        <v>1988</v>
      </c>
      <c r="AJ223" s="1">
        <v>2139043</v>
      </c>
      <c r="AK223" s="1" t="s">
        <v>1989</v>
      </c>
      <c r="AL223" s="1"/>
      <c r="AM223" s="1"/>
      <c r="AN223" s="1"/>
      <c r="AO223" s="1"/>
      <c r="AP223" s="1"/>
      <c r="AQ223" s="1" t="s">
        <v>113</v>
      </c>
      <c r="AR223" s="1" t="s">
        <v>114</v>
      </c>
      <c r="AS223" s="6">
        <v>44797</v>
      </c>
      <c r="AT223" s="1" t="s">
        <v>705</v>
      </c>
      <c r="AU223" s="6">
        <v>44792</v>
      </c>
      <c r="AV223" s="6">
        <v>44792</v>
      </c>
      <c r="AW223" s="12">
        <v>13000000</v>
      </c>
      <c r="AX223" s="13">
        <v>44799</v>
      </c>
      <c r="AY223" s="6">
        <v>44951</v>
      </c>
      <c r="AZ223" s="14">
        <v>44951.999305555553</v>
      </c>
      <c r="BA223" s="1">
        <f>Tabla2022[[#This Row],[FECHA DE TERMINACIÓN INICIAL]]-Tabla2022[[#This Row],[FECHA ACTA DE INICIO]]</f>
        <v>152</v>
      </c>
      <c r="BB223" s="1">
        <f t="shared" si="4"/>
        <v>5</v>
      </c>
      <c r="BC223" s="12">
        <f>IF(Tabla2022[[#This Row],[PLAZO DE EJECUCIÓN MESES ]]&gt;0,Tabla2022[[#This Row],[VALOR INICIAL DEL CONTRATO]]/Tabla2022[[#This Row],[PLAZO DE EJECUCIÓN MESES ]]," 0 ")</f>
        <v>2600000</v>
      </c>
      <c r="BD223" s="1" t="s">
        <v>101</v>
      </c>
      <c r="BE223" s="12">
        <f>IF(Tabla2022[[#This Row],[ANTICIPOS]]="NO",0," - ")</f>
        <v>0</v>
      </c>
      <c r="BF223" s="1" t="s">
        <v>101</v>
      </c>
      <c r="BG223" s="1"/>
      <c r="BH223" s="1"/>
      <c r="BI223" s="1"/>
      <c r="BJ223" s="1"/>
      <c r="BK223" s="1"/>
      <c r="BL223" s="1"/>
      <c r="BM223" s="1"/>
      <c r="BN223" s="1"/>
      <c r="BO223" s="1"/>
      <c r="BP223" s="1"/>
      <c r="BQ223" s="1"/>
      <c r="BR223" s="1"/>
      <c r="BS223" s="1"/>
      <c r="BT223" s="1"/>
      <c r="BU223" s="1"/>
      <c r="BV223" s="1"/>
      <c r="BW223" s="1"/>
      <c r="BX223" s="1"/>
      <c r="BY223" s="1"/>
      <c r="BZ223" s="1">
        <f>Tabla2022[[#This Row],[DÍAS PRORROGA 1]]+Tabla2022[[#This Row],[DÍAS PRORROGA  2]]+Tabla2022[[#This Row],[DÍAS PRORROGA 3]]</f>
        <v>0</v>
      </c>
      <c r="CA223" s="12">
        <f>IF(Tabla2022[[#This Row],[ADICIÓN]]="NO",0,Tabla2022[[#This Row],[VALOR ADICIÓN 1]]+Tabla2022[[#This Row],[VALOR ADICIÓN 2]]+Tabla2022[[#This Row],[VALOR ADICIÓN 3]])</f>
        <v>0</v>
      </c>
      <c r="CB223" s="1"/>
      <c r="CC223" s="1"/>
      <c r="CD223" s="6">
        <f>IF(Tabla2022[[#This Row],[ADICIÓN]]="SI",Tabla2022[[#This Row],[PLAZO DE EJECUCIÓN DÍAS]]+Tabla2022[[#This Row],[DÍAS PRORROGA 1]]+Tabla2022[[#This Row],[DÍAS PRORROGA  2]]+Tabla2022[[#This Row],[DÍAS PRORROGA 3]],Tabla2022[[#This Row],[FECHA DE TERMINACIÓN INICIAL]])</f>
        <v>44951</v>
      </c>
      <c r="CE223" s="12">
        <f>IF(Tabla2022[[#This Row],[ADICIÓN]]="SI",Tabla2022[[#This Row],[VALOR INICIAL DEL CONTRATO]]+Tabla2022[[#This Row],[VALOR ADICIONES ]],Tabla2022[[#This Row],[VALOR INICIAL DEL CONTRATO]])</f>
        <v>13000000</v>
      </c>
      <c r="CF223" s="8"/>
      <c r="CG223" s="8"/>
      <c r="CH223" s="5"/>
      <c r="CI223" s="8"/>
      <c r="CJ223" s="8"/>
      <c r="CK223" s="8"/>
      <c r="CL223" s="8"/>
      <c r="CM223" s="8"/>
    </row>
    <row r="224" spans="1:91" ht="51" x14ac:dyDescent="0.45">
      <c r="A224" s="46">
        <v>2022</v>
      </c>
      <c r="B224" s="1">
        <v>220</v>
      </c>
      <c r="C224" s="1" t="s">
        <v>91</v>
      </c>
      <c r="D224" s="1" t="str">
        <f>IF(Tabla2022[[#This Row],[FECHA DE TERMINACIÓN FINAL]]=0,"PENDIENTE FECHA",IF(Tabla2022[[#This Row],[FECHA DE TERMINACIÓN FINAL]]&lt;15,"PRÓXIMO A VENCER",IF(Tabla2022[[#This Row],[FECHA DE TERMINACIÓN FINAL]]&gt;30,"VIGENTE",IF(Tabla2022[[#This Row],[FECHA DE TERMINACIÓN FINAL]]&lt;0,"VENCIDO"))))</f>
        <v>VIGENTE</v>
      </c>
      <c r="E224" s="1">
        <v>74377</v>
      </c>
      <c r="F224" s="1" t="s">
        <v>1990</v>
      </c>
      <c r="G224" s="1" t="s">
        <v>1991</v>
      </c>
      <c r="H224" s="5" t="s">
        <v>1992</v>
      </c>
      <c r="I224" s="1" t="s">
        <v>1768</v>
      </c>
      <c r="J224" s="1">
        <v>700</v>
      </c>
      <c r="K224" s="6">
        <v>44763</v>
      </c>
      <c r="L224" s="1">
        <v>852</v>
      </c>
      <c r="M224" s="6">
        <v>44797</v>
      </c>
      <c r="N224" s="8" t="s">
        <v>610</v>
      </c>
      <c r="O224" s="1" t="s">
        <v>97</v>
      </c>
      <c r="P224" s="1" t="s">
        <v>98</v>
      </c>
      <c r="Q224" s="1">
        <v>1</v>
      </c>
      <c r="R224" s="10" t="s">
        <v>1769</v>
      </c>
      <c r="S224" s="10" t="s">
        <v>1769</v>
      </c>
      <c r="T224" s="1" t="s">
        <v>101</v>
      </c>
      <c r="U224" s="70" t="s">
        <v>1993</v>
      </c>
      <c r="V224" s="1" t="s">
        <v>103</v>
      </c>
      <c r="W224" s="8" t="s">
        <v>104</v>
      </c>
      <c r="X224" s="8" t="s">
        <v>105</v>
      </c>
      <c r="Y224" s="1" t="s">
        <v>106</v>
      </c>
      <c r="Z224" s="1"/>
      <c r="AA224" s="1" t="s">
        <v>114</v>
      </c>
      <c r="AB224" s="1" t="s">
        <v>108</v>
      </c>
      <c r="AC224" s="1">
        <v>348293</v>
      </c>
      <c r="AD224" s="1">
        <v>6</v>
      </c>
      <c r="AE224" s="1"/>
      <c r="AF224" s="1"/>
      <c r="AG224" s="1"/>
      <c r="AH224" s="6">
        <v>22725</v>
      </c>
      <c r="AI224" s="5" t="s">
        <v>1994</v>
      </c>
      <c r="AJ224" s="1">
        <v>3123814997</v>
      </c>
      <c r="AK224" s="1" t="s">
        <v>1995</v>
      </c>
      <c r="AL224" s="1"/>
      <c r="AM224" s="1"/>
      <c r="AN224" s="1"/>
      <c r="AO224" s="1"/>
      <c r="AP224" s="1"/>
      <c r="AQ224" s="1" t="s">
        <v>113</v>
      </c>
      <c r="AR224" s="1" t="s">
        <v>114</v>
      </c>
      <c r="AS224" s="6">
        <v>44797</v>
      </c>
      <c r="AT224" s="1" t="s">
        <v>705</v>
      </c>
      <c r="AU224" s="6">
        <v>44792</v>
      </c>
      <c r="AV224" s="6">
        <v>44792</v>
      </c>
      <c r="AW224" s="12">
        <v>13000000</v>
      </c>
      <c r="AX224" s="13">
        <v>44797</v>
      </c>
      <c r="AY224" s="6">
        <v>44949</v>
      </c>
      <c r="AZ224" s="14">
        <v>44949.999305555553</v>
      </c>
      <c r="BA224" s="1">
        <f>Tabla2022[[#This Row],[FECHA DE TERMINACIÓN INICIAL]]-Tabla2022[[#This Row],[FECHA ACTA DE INICIO]]</f>
        <v>152</v>
      </c>
      <c r="BB224" s="1">
        <f t="shared" si="4"/>
        <v>5</v>
      </c>
      <c r="BC224" s="12">
        <f>IF(Tabla2022[[#This Row],[PLAZO DE EJECUCIÓN MESES ]]&gt;0,Tabla2022[[#This Row],[VALOR INICIAL DEL CONTRATO]]/Tabla2022[[#This Row],[PLAZO DE EJECUCIÓN MESES ]]," 0 ")</f>
        <v>2600000</v>
      </c>
      <c r="BD224" s="1" t="s">
        <v>101</v>
      </c>
      <c r="BE224" s="12">
        <f>IF(Tabla2022[[#This Row],[ANTICIPOS]]="NO",0," - ")</f>
        <v>0</v>
      </c>
      <c r="BF224" s="1" t="s">
        <v>101</v>
      </c>
      <c r="BG224" s="1"/>
      <c r="BH224" s="1"/>
      <c r="BI224" s="1"/>
      <c r="BJ224" s="1"/>
      <c r="BK224" s="1"/>
      <c r="BL224" s="1"/>
      <c r="BM224" s="1"/>
      <c r="BN224" s="1"/>
      <c r="BO224" s="1"/>
      <c r="BP224" s="1"/>
      <c r="BQ224" s="1"/>
      <c r="BR224" s="1"/>
      <c r="BS224" s="1"/>
      <c r="BT224" s="1"/>
      <c r="BU224" s="1"/>
      <c r="BV224" s="1"/>
      <c r="BW224" s="1"/>
      <c r="BX224" s="1"/>
      <c r="BY224" s="1"/>
      <c r="BZ224" s="1">
        <f>Tabla2022[[#This Row],[DÍAS PRORROGA 1]]+Tabla2022[[#This Row],[DÍAS PRORROGA  2]]+Tabla2022[[#This Row],[DÍAS PRORROGA 3]]</f>
        <v>0</v>
      </c>
      <c r="CA224" s="12">
        <f>IF(Tabla2022[[#This Row],[ADICIÓN]]="NO",0,Tabla2022[[#This Row],[VALOR ADICIÓN 1]]+Tabla2022[[#This Row],[VALOR ADICIÓN 2]]+Tabla2022[[#This Row],[VALOR ADICIÓN 3]])</f>
        <v>0</v>
      </c>
      <c r="CB224" s="1"/>
      <c r="CC224" s="1"/>
      <c r="CD224" s="6">
        <f>IF(Tabla2022[[#This Row],[ADICIÓN]]="SI",Tabla2022[[#This Row],[PLAZO DE EJECUCIÓN DÍAS]]+Tabla2022[[#This Row],[DÍAS PRORROGA 1]]+Tabla2022[[#This Row],[DÍAS PRORROGA  2]]+Tabla2022[[#This Row],[DÍAS PRORROGA 3]],Tabla2022[[#This Row],[FECHA DE TERMINACIÓN INICIAL]])</f>
        <v>44949</v>
      </c>
      <c r="CE224" s="12">
        <f>IF(Tabla2022[[#This Row],[ADICIÓN]]="SI",Tabla2022[[#This Row],[VALOR INICIAL DEL CONTRATO]]+Tabla2022[[#This Row],[VALOR ADICIONES ]],Tabla2022[[#This Row],[VALOR INICIAL DEL CONTRATO]])</f>
        <v>13000000</v>
      </c>
      <c r="CF224" s="8"/>
      <c r="CG224" s="8"/>
      <c r="CH224" s="5"/>
      <c r="CI224" s="8"/>
      <c r="CJ224" s="8"/>
      <c r="CK224" s="8"/>
      <c r="CL224" s="8"/>
      <c r="CM224" s="71"/>
    </row>
    <row r="225" spans="1:91" ht="51" x14ac:dyDescent="0.45">
      <c r="A225" s="46">
        <v>2022</v>
      </c>
      <c r="B225" s="1">
        <v>221</v>
      </c>
      <c r="C225" s="1" t="s">
        <v>91</v>
      </c>
      <c r="D225" s="1" t="str">
        <f>IF(Tabla2022[[#This Row],[FECHA DE TERMINACIÓN FINAL]]=0,"PENDIENTE FECHA",IF(Tabla2022[[#This Row],[FECHA DE TERMINACIÓN FINAL]]&lt;15,"PRÓXIMO A VENCER",IF(Tabla2022[[#This Row],[FECHA DE TERMINACIÓN FINAL]]&gt;30,"VIGENTE",IF(Tabla2022[[#This Row],[FECHA DE TERMINACIÓN FINAL]]&lt;0,"VENCIDO"))))</f>
        <v>VIGENTE</v>
      </c>
      <c r="E225" s="1">
        <v>74381</v>
      </c>
      <c r="F225" s="1" t="s">
        <v>1996</v>
      </c>
      <c r="G225" s="1" t="s">
        <v>1997</v>
      </c>
      <c r="H225" s="5" t="s">
        <v>1998</v>
      </c>
      <c r="I225" s="1" t="s">
        <v>1003</v>
      </c>
      <c r="J225" s="1">
        <v>710</v>
      </c>
      <c r="K225" s="6">
        <v>44768</v>
      </c>
      <c r="L225" s="1">
        <v>843</v>
      </c>
      <c r="M225" s="6">
        <v>44796</v>
      </c>
      <c r="N225" s="8" t="s">
        <v>610</v>
      </c>
      <c r="O225" s="1" t="s">
        <v>97</v>
      </c>
      <c r="P225" s="1" t="s">
        <v>98</v>
      </c>
      <c r="Q225" s="1">
        <v>1</v>
      </c>
      <c r="R225" s="10" t="s">
        <v>1826</v>
      </c>
      <c r="S225" s="10" t="s">
        <v>1826</v>
      </c>
      <c r="T225" s="1" t="s">
        <v>101</v>
      </c>
      <c r="U225" s="70" t="s">
        <v>1999</v>
      </c>
      <c r="V225" s="1" t="s">
        <v>103</v>
      </c>
      <c r="W225" s="8" t="s">
        <v>104</v>
      </c>
      <c r="X225" s="8" t="s">
        <v>105</v>
      </c>
      <c r="Y225" s="1" t="s">
        <v>106</v>
      </c>
      <c r="Z225" s="1"/>
      <c r="AA225" s="1" t="s">
        <v>114</v>
      </c>
      <c r="AB225" s="1" t="s">
        <v>108</v>
      </c>
      <c r="AC225" s="1">
        <v>1013598298</v>
      </c>
      <c r="AD225" s="1">
        <v>2</v>
      </c>
      <c r="AE225" s="1" t="str">
        <f>IF(Tabla2022[[#This Row],[CONTRATISTA CONJUNTO]]="NO"," - ")</f>
        <v xml:space="preserve"> - </v>
      </c>
      <c r="AF225" s="1" t="str">
        <f>IF(Tabla2022[[#This Row],[CONTRATISTA CONJUNTO]]="NO"," - ")</f>
        <v xml:space="preserve"> - </v>
      </c>
      <c r="AG225" s="1" t="str">
        <f>IF(Tabla2022[[#This Row],[CONTRATISTA CONJUNTO]]="NO"," - ")</f>
        <v xml:space="preserve"> - </v>
      </c>
      <c r="AH225" s="6">
        <v>32363</v>
      </c>
      <c r="AI225" s="5" t="s">
        <v>2000</v>
      </c>
      <c r="AJ225" s="1">
        <v>7615153</v>
      </c>
      <c r="AK225" s="1" t="s">
        <v>2001</v>
      </c>
      <c r="AL225" s="1"/>
      <c r="AM225" s="1"/>
      <c r="AN225" s="1"/>
      <c r="AO225" s="1"/>
      <c r="AP225" s="1"/>
      <c r="AQ225" s="1" t="s">
        <v>113</v>
      </c>
      <c r="AR225" s="1" t="s">
        <v>114</v>
      </c>
      <c r="AS225" s="6">
        <v>44797</v>
      </c>
      <c r="AT225" s="1" t="s">
        <v>705</v>
      </c>
      <c r="AU225" s="6">
        <v>44792</v>
      </c>
      <c r="AV225" s="6">
        <v>44792</v>
      </c>
      <c r="AW225" s="12">
        <v>13500000</v>
      </c>
      <c r="AX225" s="13">
        <v>44796</v>
      </c>
      <c r="AY225" s="6">
        <v>44948</v>
      </c>
      <c r="AZ225" s="14">
        <v>44948.999305555553</v>
      </c>
      <c r="BA225" s="1">
        <f>Tabla2022[[#This Row],[FECHA DE TERMINACIÓN INICIAL]]-Tabla2022[[#This Row],[FECHA ACTA DE INICIO]]</f>
        <v>152</v>
      </c>
      <c r="BB225" s="1">
        <f t="shared" si="4"/>
        <v>5</v>
      </c>
      <c r="BC225" s="12">
        <f>IF(Tabla2022[[#This Row],[PLAZO DE EJECUCIÓN MESES ]]&gt;0,Tabla2022[[#This Row],[VALOR INICIAL DEL CONTRATO]]/Tabla2022[[#This Row],[PLAZO DE EJECUCIÓN MESES ]]," 0 ")</f>
        <v>2700000</v>
      </c>
      <c r="BD225" s="1" t="s">
        <v>101</v>
      </c>
      <c r="BE225" s="12">
        <f>IF(Tabla2022[[#This Row],[ANTICIPOS]]="NO",0," - ")</f>
        <v>0</v>
      </c>
      <c r="BF225" s="1" t="s">
        <v>101</v>
      </c>
      <c r="BG225" s="1"/>
      <c r="BH225" s="1"/>
      <c r="BI225" s="1"/>
      <c r="BJ225" s="1"/>
      <c r="BK225" s="1"/>
      <c r="BL225" s="1"/>
      <c r="BM225" s="1"/>
      <c r="BN225" s="1"/>
      <c r="BO225" s="1"/>
      <c r="BP225" s="1"/>
      <c r="BQ225" s="1"/>
      <c r="BR225" s="1"/>
      <c r="BS225" s="1"/>
      <c r="BT225" s="1"/>
      <c r="BU225" s="1"/>
      <c r="BV225" s="1"/>
      <c r="BW225" s="1"/>
      <c r="BX225" s="1"/>
      <c r="BY225" s="1"/>
      <c r="BZ225" s="1">
        <f>Tabla2022[[#This Row],[DÍAS PRORROGA 1]]+Tabla2022[[#This Row],[DÍAS PRORROGA  2]]+Tabla2022[[#This Row],[DÍAS PRORROGA 3]]</f>
        <v>0</v>
      </c>
      <c r="CA225" s="12">
        <f>IF(Tabla2022[[#This Row],[ADICIÓN]]="NO",0,Tabla2022[[#This Row],[VALOR ADICIÓN 1]]+Tabla2022[[#This Row],[VALOR ADICIÓN 2]]+Tabla2022[[#This Row],[VALOR ADICIÓN 3]])</f>
        <v>0</v>
      </c>
      <c r="CB225" s="1"/>
      <c r="CC225" s="1"/>
      <c r="CD225" s="6">
        <f>IF(Tabla2022[[#This Row],[ADICIÓN]]="SI",Tabla2022[[#This Row],[PLAZO DE EJECUCIÓN DÍAS]]+Tabla2022[[#This Row],[DÍAS PRORROGA 1]]+Tabla2022[[#This Row],[DÍAS PRORROGA  2]]+Tabla2022[[#This Row],[DÍAS PRORROGA 3]],Tabla2022[[#This Row],[FECHA DE TERMINACIÓN INICIAL]])</f>
        <v>44948</v>
      </c>
      <c r="CE225" s="12">
        <f>IF(Tabla2022[[#This Row],[ADICIÓN]]="SI",Tabla2022[[#This Row],[VALOR INICIAL DEL CONTRATO]]+Tabla2022[[#This Row],[VALOR ADICIONES ]],Tabla2022[[#This Row],[VALOR INICIAL DEL CONTRATO]])</f>
        <v>13500000</v>
      </c>
      <c r="CF225" s="8"/>
      <c r="CG225" s="8"/>
      <c r="CH225" s="5"/>
      <c r="CI225" s="8"/>
      <c r="CJ225" s="8"/>
      <c r="CK225" s="8"/>
      <c r="CL225" s="8"/>
      <c r="CM225" s="71"/>
    </row>
    <row r="226" spans="1:91" ht="51" x14ac:dyDescent="0.45">
      <c r="A226" s="46">
        <v>2022</v>
      </c>
      <c r="B226" s="1">
        <v>222</v>
      </c>
      <c r="C226" s="1" t="s">
        <v>91</v>
      </c>
      <c r="D226" s="1" t="str">
        <f>IF(Tabla2022[[#This Row],[FECHA DE TERMINACIÓN FINAL]]=0,"PENDIENTE FECHA",IF(Tabla2022[[#This Row],[FECHA DE TERMINACIÓN FINAL]]&lt;15,"PRÓXIMO A VENCER",IF(Tabla2022[[#This Row],[FECHA DE TERMINACIÓN FINAL]]&gt;30,"VIGENTE",IF(Tabla2022[[#This Row],[FECHA DE TERMINACIÓN FINAL]]&lt;0,"VENCIDO"))))</f>
        <v>VIGENTE</v>
      </c>
      <c r="E226" s="1">
        <v>74381</v>
      </c>
      <c r="F226" s="1" t="s">
        <v>2002</v>
      </c>
      <c r="G226" s="1" t="s">
        <v>2003</v>
      </c>
      <c r="H226" s="5" t="s">
        <v>2004</v>
      </c>
      <c r="I226" s="1" t="s">
        <v>200</v>
      </c>
      <c r="J226" s="1">
        <v>710</v>
      </c>
      <c r="K226" s="6">
        <v>44768</v>
      </c>
      <c r="L226" s="1">
        <v>839</v>
      </c>
      <c r="M226" s="6">
        <v>44796</v>
      </c>
      <c r="N226" s="8" t="s">
        <v>610</v>
      </c>
      <c r="O226" s="1" t="s">
        <v>97</v>
      </c>
      <c r="P226" s="1" t="s">
        <v>98</v>
      </c>
      <c r="Q226" s="1">
        <v>1</v>
      </c>
      <c r="R226" s="10" t="s">
        <v>1826</v>
      </c>
      <c r="S226" s="10" t="s">
        <v>1826</v>
      </c>
      <c r="T226" s="1" t="s">
        <v>101</v>
      </c>
      <c r="U226" s="68" t="s">
        <v>2005</v>
      </c>
      <c r="V226" s="1" t="s">
        <v>103</v>
      </c>
      <c r="W226" s="8" t="s">
        <v>104</v>
      </c>
      <c r="X226" s="8" t="s">
        <v>105</v>
      </c>
      <c r="Y226" s="1" t="s">
        <v>106</v>
      </c>
      <c r="Z226" s="1"/>
      <c r="AA226" s="1" t="s">
        <v>114</v>
      </c>
      <c r="AB226" s="1" t="s">
        <v>108</v>
      </c>
      <c r="AC226" s="1">
        <v>1023025796</v>
      </c>
      <c r="AD226" s="1">
        <v>7</v>
      </c>
      <c r="AE226" s="1" t="str">
        <f>IF(Tabla2022[[#This Row],[CONTRATISTA CONJUNTO]]="NO"," - ")</f>
        <v xml:space="preserve"> - </v>
      </c>
      <c r="AF226" s="1" t="str">
        <f>IF(Tabla2022[[#This Row],[CONTRATISTA CONJUNTO]]="NO"," - ")</f>
        <v xml:space="preserve"> - </v>
      </c>
      <c r="AG226" s="1" t="str">
        <f>IF(Tabla2022[[#This Row],[CONTRATISTA CONJUNTO]]="NO"," - ")</f>
        <v xml:space="preserve"> - </v>
      </c>
      <c r="AH226" s="6">
        <v>35759</v>
      </c>
      <c r="AI226" s="5" t="s">
        <v>2006</v>
      </c>
      <c r="AJ226" s="1">
        <v>7625097</v>
      </c>
      <c r="AK226" s="1" t="s">
        <v>2007</v>
      </c>
      <c r="AL226" s="1"/>
      <c r="AM226" s="1"/>
      <c r="AN226" s="1"/>
      <c r="AO226" s="1"/>
      <c r="AP226" s="1"/>
      <c r="AQ226" s="1" t="s">
        <v>113</v>
      </c>
      <c r="AR226" s="1" t="s">
        <v>114</v>
      </c>
      <c r="AS226" s="6">
        <v>44797</v>
      </c>
      <c r="AT226" s="1" t="s">
        <v>705</v>
      </c>
      <c r="AU226" s="6">
        <v>44792</v>
      </c>
      <c r="AV226" s="6">
        <v>44792</v>
      </c>
      <c r="AW226" s="12">
        <v>13500000</v>
      </c>
      <c r="AX226" s="13">
        <v>44797</v>
      </c>
      <c r="AY226" s="6">
        <v>44949</v>
      </c>
      <c r="AZ226" s="14">
        <v>44949.999305555553</v>
      </c>
      <c r="BA226" s="1">
        <f>Tabla2022[[#This Row],[FECHA DE TERMINACIÓN INICIAL]]-Tabla2022[[#This Row],[FECHA ACTA DE INICIO]]</f>
        <v>152</v>
      </c>
      <c r="BB226" s="1">
        <f t="shared" si="4"/>
        <v>5</v>
      </c>
      <c r="BC226" s="12">
        <f>IF(Tabla2022[[#This Row],[PLAZO DE EJECUCIÓN MESES ]]&gt;0,Tabla2022[[#This Row],[VALOR INICIAL DEL CONTRATO]]/Tabla2022[[#This Row],[PLAZO DE EJECUCIÓN MESES ]]," 0 ")</f>
        <v>2700000</v>
      </c>
      <c r="BD226" s="1" t="s">
        <v>101</v>
      </c>
      <c r="BE226" s="12">
        <f>IF(Tabla2022[[#This Row],[ANTICIPOS]]="NO",0," - ")</f>
        <v>0</v>
      </c>
      <c r="BF226" s="1" t="s">
        <v>101</v>
      </c>
      <c r="BG226" s="1"/>
      <c r="BH226" s="1"/>
      <c r="BI226" s="1"/>
      <c r="BJ226" s="1"/>
      <c r="BK226" s="1"/>
      <c r="BL226" s="1"/>
      <c r="BM226" s="1"/>
      <c r="BN226" s="1"/>
      <c r="BO226" s="1"/>
      <c r="BP226" s="1"/>
      <c r="BQ226" s="1"/>
      <c r="BR226" s="1"/>
      <c r="BS226" s="1"/>
      <c r="BT226" s="1"/>
      <c r="BU226" s="1"/>
      <c r="BV226" s="1"/>
      <c r="BW226" s="1"/>
      <c r="BX226" s="1"/>
      <c r="BY226" s="1"/>
      <c r="BZ226" s="1">
        <f>Tabla2022[[#This Row],[DÍAS PRORROGA 1]]+Tabla2022[[#This Row],[DÍAS PRORROGA  2]]+Tabla2022[[#This Row],[DÍAS PRORROGA 3]]</f>
        <v>0</v>
      </c>
      <c r="CA226" s="12">
        <f>IF(Tabla2022[[#This Row],[ADICIÓN]]="NO",0,Tabla2022[[#This Row],[VALOR ADICIÓN 1]]+Tabla2022[[#This Row],[VALOR ADICIÓN 2]]+Tabla2022[[#This Row],[VALOR ADICIÓN 3]])</f>
        <v>0</v>
      </c>
      <c r="CB226" s="1"/>
      <c r="CC226" s="1"/>
      <c r="CD226" s="6">
        <f>IF(Tabla2022[[#This Row],[ADICIÓN]]="SI",Tabla2022[[#This Row],[PLAZO DE EJECUCIÓN DÍAS]]+Tabla2022[[#This Row],[DÍAS PRORROGA 1]]+Tabla2022[[#This Row],[DÍAS PRORROGA  2]]+Tabla2022[[#This Row],[DÍAS PRORROGA 3]],Tabla2022[[#This Row],[FECHA DE TERMINACIÓN INICIAL]])</f>
        <v>44949</v>
      </c>
      <c r="CE226" s="12">
        <f>IF(Tabla2022[[#This Row],[ADICIÓN]]="SI",Tabla2022[[#This Row],[VALOR INICIAL DEL CONTRATO]]+Tabla2022[[#This Row],[VALOR ADICIONES ]],Tabla2022[[#This Row],[VALOR INICIAL DEL CONTRATO]])</f>
        <v>13500000</v>
      </c>
      <c r="CF226" s="8"/>
      <c r="CG226" s="8"/>
      <c r="CH226" s="5"/>
      <c r="CI226" s="8"/>
      <c r="CJ226" s="8"/>
      <c r="CK226" s="8"/>
      <c r="CL226" s="8"/>
      <c r="CM226" s="71"/>
    </row>
    <row r="227" spans="1:91" ht="63.75" x14ac:dyDescent="0.45">
      <c r="A227" s="46">
        <v>2022</v>
      </c>
      <c r="B227" s="1">
        <v>223</v>
      </c>
      <c r="C227" s="1" t="s">
        <v>91</v>
      </c>
      <c r="D227" s="1" t="str">
        <f>IF(Tabla2022[[#This Row],[FECHA DE TERMINACIÓN FINAL]]=0,"PENDIENTE FECHA",IF(Tabla2022[[#This Row],[FECHA DE TERMINACIÓN FINAL]]&lt;15,"PRÓXIMO A VENCER",IF(Tabla2022[[#This Row],[FECHA DE TERMINACIÓN FINAL]]&gt;30,"VIGENTE",IF(Tabla2022[[#This Row],[FECHA DE TERMINACIÓN FINAL]]&lt;0,"VENCIDO"))))</f>
        <v>VIGENTE</v>
      </c>
      <c r="E227" s="1">
        <v>74381</v>
      </c>
      <c r="F227" s="1" t="s">
        <v>2008</v>
      </c>
      <c r="G227" s="1" t="s">
        <v>2009</v>
      </c>
      <c r="H227" s="5" t="s">
        <v>2010</v>
      </c>
      <c r="I227" s="1" t="s">
        <v>1928</v>
      </c>
      <c r="J227" s="1">
        <v>710</v>
      </c>
      <c r="K227" s="6">
        <v>44768</v>
      </c>
      <c r="L227" s="1">
        <v>837</v>
      </c>
      <c r="M227" s="6">
        <v>44795</v>
      </c>
      <c r="N227" s="8" t="s">
        <v>610</v>
      </c>
      <c r="O227" s="1" t="s">
        <v>97</v>
      </c>
      <c r="P227" s="1" t="s">
        <v>98</v>
      </c>
      <c r="Q227" s="1">
        <v>1</v>
      </c>
      <c r="R227" s="10" t="s">
        <v>2011</v>
      </c>
      <c r="S227" s="10" t="s">
        <v>2011</v>
      </c>
      <c r="T227" s="1" t="s">
        <v>101</v>
      </c>
      <c r="U227" s="70" t="s">
        <v>2012</v>
      </c>
      <c r="V227" s="1" t="s">
        <v>103</v>
      </c>
      <c r="W227" s="8" t="s">
        <v>104</v>
      </c>
      <c r="X227" s="8" t="s">
        <v>105</v>
      </c>
      <c r="Y227" s="1" t="s">
        <v>106</v>
      </c>
      <c r="Z227" s="1"/>
      <c r="AA227" s="1"/>
      <c r="AB227" s="1" t="s">
        <v>108</v>
      </c>
      <c r="AC227" s="1">
        <v>79216776</v>
      </c>
      <c r="AD227" s="1">
        <v>2</v>
      </c>
      <c r="AE227" s="1" t="str">
        <f>IF(Tabla2022[[#This Row],[CONTRATISTA CONJUNTO]]="NO"," - ")</f>
        <v xml:space="preserve"> - </v>
      </c>
      <c r="AF227" s="1" t="str">
        <f>IF(Tabla2022[[#This Row],[CONTRATISTA CONJUNTO]]="NO"," - ")</f>
        <v xml:space="preserve"> - </v>
      </c>
      <c r="AG227" s="1" t="str">
        <f>IF(Tabla2022[[#This Row],[CONTRATISTA CONJUNTO]]="NO"," - ")</f>
        <v xml:space="preserve"> - </v>
      </c>
      <c r="AH227" s="6">
        <v>29469</v>
      </c>
      <c r="AI227" s="5" t="s">
        <v>2013</v>
      </c>
      <c r="AJ227" s="1">
        <v>3407596</v>
      </c>
      <c r="AK227" s="1" t="s">
        <v>2014</v>
      </c>
      <c r="AL227" s="1"/>
      <c r="AM227" s="1"/>
      <c r="AN227" s="1"/>
      <c r="AO227" s="1"/>
      <c r="AP227" s="1"/>
      <c r="AQ227" s="1" t="s">
        <v>113</v>
      </c>
      <c r="AR227" s="1" t="s">
        <v>114</v>
      </c>
      <c r="AS227" s="6">
        <v>44797</v>
      </c>
      <c r="AT227" s="1" t="s">
        <v>705</v>
      </c>
      <c r="AU227" s="6">
        <v>44792</v>
      </c>
      <c r="AV227" s="6">
        <v>44792</v>
      </c>
      <c r="AW227" s="12">
        <v>13500000</v>
      </c>
      <c r="AX227" s="13">
        <v>44797</v>
      </c>
      <c r="AY227" s="6">
        <v>44949</v>
      </c>
      <c r="AZ227" s="14">
        <v>44949.999305555553</v>
      </c>
      <c r="BA227" s="1">
        <f>Tabla2022[[#This Row],[FECHA DE TERMINACIÓN INICIAL]]-Tabla2022[[#This Row],[FECHA ACTA DE INICIO]]</f>
        <v>152</v>
      </c>
      <c r="BB227" s="1">
        <f t="shared" si="4"/>
        <v>5</v>
      </c>
      <c r="BC227" s="12">
        <f>IF(Tabla2022[[#This Row],[PLAZO DE EJECUCIÓN MESES ]]&gt;0,Tabla2022[[#This Row],[VALOR INICIAL DEL CONTRATO]]/Tabla2022[[#This Row],[PLAZO DE EJECUCIÓN MESES ]]," 0 ")</f>
        <v>2700000</v>
      </c>
      <c r="BD227" s="1" t="s">
        <v>101</v>
      </c>
      <c r="BE227" s="12">
        <f>IF(Tabla2022[[#This Row],[ANTICIPOS]]="NO",0," - ")</f>
        <v>0</v>
      </c>
      <c r="BF227" s="1" t="s">
        <v>101</v>
      </c>
      <c r="BG227" s="1"/>
      <c r="BH227" s="1"/>
      <c r="BI227" s="1"/>
      <c r="BJ227" s="1"/>
      <c r="BK227" s="1"/>
      <c r="BL227" s="1"/>
      <c r="BM227" s="1"/>
      <c r="BN227" s="1"/>
      <c r="BO227" s="1"/>
      <c r="BP227" s="1"/>
      <c r="BQ227" s="1"/>
      <c r="BR227" s="1"/>
      <c r="BS227" s="1"/>
      <c r="BT227" s="1"/>
      <c r="BU227" s="1"/>
      <c r="BV227" s="1"/>
      <c r="BW227" s="1"/>
      <c r="BX227" s="1"/>
      <c r="BY227" s="1"/>
      <c r="BZ227" s="1">
        <f>Tabla2022[[#This Row],[DÍAS PRORROGA 1]]+Tabla2022[[#This Row],[DÍAS PRORROGA  2]]+Tabla2022[[#This Row],[DÍAS PRORROGA 3]]</f>
        <v>0</v>
      </c>
      <c r="CA227" s="12">
        <f>IF(Tabla2022[[#This Row],[ADICIÓN]]="NO",0,Tabla2022[[#This Row],[VALOR ADICIÓN 1]]+Tabla2022[[#This Row],[VALOR ADICIÓN 2]]+Tabla2022[[#This Row],[VALOR ADICIÓN 3]])</f>
        <v>0</v>
      </c>
      <c r="CB227" s="1"/>
      <c r="CC227" s="1"/>
      <c r="CD227" s="6">
        <f>IF(Tabla2022[[#This Row],[ADICIÓN]]="SI",Tabla2022[[#This Row],[PLAZO DE EJECUCIÓN DÍAS]]+Tabla2022[[#This Row],[DÍAS PRORROGA 1]]+Tabla2022[[#This Row],[DÍAS PRORROGA  2]]+Tabla2022[[#This Row],[DÍAS PRORROGA 3]],Tabla2022[[#This Row],[FECHA DE TERMINACIÓN INICIAL]])</f>
        <v>44949</v>
      </c>
      <c r="CE227" s="12">
        <f>IF(Tabla2022[[#This Row],[ADICIÓN]]="SI",Tabla2022[[#This Row],[VALOR INICIAL DEL CONTRATO]]+Tabla2022[[#This Row],[VALOR ADICIONES ]],Tabla2022[[#This Row],[VALOR INICIAL DEL CONTRATO]])</f>
        <v>13500000</v>
      </c>
      <c r="CF227" s="8"/>
      <c r="CG227" s="8"/>
      <c r="CH227" s="5"/>
      <c r="CI227" s="8"/>
      <c r="CJ227" s="8"/>
      <c r="CK227" s="8"/>
      <c r="CL227" s="8"/>
      <c r="CM227" s="71"/>
    </row>
    <row r="228" spans="1:91" ht="51" x14ac:dyDescent="0.45">
      <c r="A228" s="46">
        <v>2022</v>
      </c>
      <c r="B228" s="1">
        <v>224</v>
      </c>
      <c r="C228" s="1" t="s">
        <v>91</v>
      </c>
      <c r="D228" s="1" t="str">
        <f>IF(Tabla2022[[#This Row],[FECHA DE TERMINACIÓN FINAL]]=0,"PENDIENTE FECHA",IF(Tabla2022[[#This Row],[FECHA DE TERMINACIÓN FINAL]]&lt;15,"PRÓXIMO A VENCER",IF(Tabla2022[[#This Row],[FECHA DE TERMINACIÓN FINAL]]&gt;30,"VIGENTE",IF(Tabla2022[[#This Row],[FECHA DE TERMINACIÓN FINAL]]&lt;0,"VENCIDO"))))</f>
        <v>VIGENTE</v>
      </c>
      <c r="E228" s="1">
        <v>74373</v>
      </c>
      <c r="F228" s="1" t="s">
        <v>2015</v>
      </c>
      <c r="G228" s="1" t="s">
        <v>2016</v>
      </c>
      <c r="H228" s="5" t="s">
        <v>2017</v>
      </c>
      <c r="I228" s="1" t="s">
        <v>1071</v>
      </c>
      <c r="J228" s="1">
        <v>704</v>
      </c>
      <c r="K228" s="6">
        <v>44763</v>
      </c>
      <c r="L228" s="1">
        <v>849</v>
      </c>
      <c r="M228" s="6">
        <v>44797</v>
      </c>
      <c r="N228" s="8" t="s">
        <v>96</v>
      </c>
      <c r="O228" s="1" t="s">
        <v>97</v>
      </c>
      <c r="P228" s="1" t="s">
        <v>98</v>
      </c>
      <c r="Q228" s="1">
        <v>1</v>
      </c>
      <c r="R228" s="10" t="s">
        <v>1869</v>
      </c>
      <c r="S228" s="10" t="s">
        <v>1869</v>
      </c>
      <c r="T228" s="1" t="s">
        <v>101</v>
      </c>
      <c r="U228" s="1" t="s">
        <v>2018</v>
      </c>
      <c r="V228" s="1" t="s">
        <v>103</v>
      </c>
      <c r="W228" s="8" t="s">
        <v>104</v>
      </c>
      <c r="X228" s="8" t="s">
        <v>105</v>
      </c>
      <c r="Y228" s="1" t="s">
        <v>106</v>
      </c>
      <c r="Z228" s="1" t="s">
        <v>299</v>
      </c>
      <c r="AA228" s="1"/>
      <c r="AB228" s="1" t="s">
        <v>108</v>
      </c>
      <c r="AC228" s="1">
        <v>1032656249</v>
      </c>
      <c r="AD228" s="1">
        <v>1</v>
      </c>
      <c r="AE228" s="1" t="str">
        <f>IF(Tabla2022[[#This Row],[CONTRATISTA CONJUNTO]]="NO"," - ")</f>
        <v xml:space="preserve"> - </v>
      </c>
      <c r="AF228" s="1" t="str">
        <f>IF(Tabla2022[[#This Row],[CONTRATISTA CONJUNTO]]="NO"," - ")</f>
        <v xml:space="preserve"> - </v>
      </c>
      <c r="AG228" s="1" t="str">
        <f>IF(Tabla2022[[#This Row],[CONTRATISTA CONJUNTO]]="NO"," - ")</f>
        <v xml:space="preserve"> - </v>
      </c>
      <c r="AH228" s="6">
        <v>32611</v>
      </c>
      <c r="AI228" s="5" t="s">
        <v>2019</v>
      </c>
      <c r="AJ228" s="1">
        <v>3508650565</v>
      </c>
      <c r="AK228" s="1" t="s">
        <v>2020</v>
      </c>
      <c r="AL228" s="1" t="s">
        <v>298</v>
      </c>
      <c r="AM228" s="1">
        <v>1019076465</v>
      </c>
      <c r="AN228" s="1">
        <v>8</v>
      </c>
      <c r="AO228" s="1"/>
      <c r="AP228" s="1"/>
      <c r="AQ228" s="1" t="s">
        <v>113</v>
      </c>
      <c r="AR228" s="1" t="s">
        <v>114</v>
      </c>
      <c r="AS228" s="6">
        <v>44796</v>
      </c>
      <c r="AT228" s="1" t="s">
        <v>705</v>
      </c>
      <c r="AU228" s="6">
        <v>44792</v>
      </c>
      <c r="AV228" s="6">
        <v>44792</v>
      </c>
      <c r="AW228" s="12">
        <v>13500000</v>
      </c>
      <c r="AX228" s="13">
        <v>44797</v>
      </c>
      <c r="AY228" s="6">
        <v>44949</v>
      </c>
      <c r="AZ228" s="14">
        <v>44949.5</v>
      </c>
      <c r="BA228" s="1">
        <f>Tabla2022[[#This Row],[FECHA DE TERMINACIÓN INICIAL]]-Tabla2022[[#This Row],[FECHA ACTA DE INICIO]]</f>
        <v>152</v>
      </c>
      <c r="BB228" s="1">
        <f t="shared" si="4"/>
        <v>5</v>
      </c>
      <c r="BC228" s="12">
        <f>IF(Tabla2022[[#This Row],[PLAZO DE EJECUCIÓN MESES ]]&gt;0,Tabla2022[[#This Row],[VALOR INICIAL DEL CONTRATO]]/Tabla2022[[#This Row],[PLAZO DE EJECUCIÓN MESES ]]," 0 ")</f>
        <v>2700000</v>
      </c>
      <c r="BD228" s="1" t="s">
        <v>101</v>
      </c>
      <c r="BE228" s="12">
        <f>IF(Tabla2022[[#This Row],[ANTICIPOS]]="NO",0," - ")</f>
        <v>0</v>
      </c>
      <c r="BF228" s="1" t="s">
        <v>101</v>
      </c>
      <c r="BG228" s="1"/>
      <c r="BH228" s="1"/>
      <c r="BI228" s="1"/>
      <c r="BJ228" s="1"/>
      <c r="BK228" s="1"/>
      <c r="BL228" s="1"/>
      <c r="BM228" s="1"/>
      <c r="BN228" s="1"/>
      <c r="BO228" s="1"/>
      <c r="BP228" s="1"/>
      <c r="BQ228" s="1"/>
      <c r="BR228" s="1"/>
      <c r="BS228" s="1"/>
      <c r="BT228" s="1"/>
      <c r="BU228" s="1"/>
      <c r="BV228" s="1"/>
      <c r="BW228" s="1"/>
      <c r="BX228" s="1"/>
      <c r="BY228" s="1"/>
      <c r="BZ228" s="1">
        <f>Tabla2022[[#This Row],[DÍAS PRORROGA 1]]+Tabla2022[[#This Row],[DÍAS PRORROGA  2]]+Tabla2022[[#This Row],[DÍAS PRORROGA 3]]</f>
        <v>0</v>
      </c>
      <c r="CA228" s="12">
        <f>IF(Tabla2022[[#This Row],[ADICIÓN]]="NO",0,Tabla2022[[#This Row],[VALOR ADICIÓN 1]]+Tabla2022[[#This Row],[VALOR ADICIÓN 2]]+Tabla2022[[#This Row],[VALOR ADICIÓN 3]])</f>
        <v>0</v>
      </c>
      <c r="CB228" s="1"/>
      <c r="CC228" s="1"/>
      <c r="CD228" s="6">
        <f>IF(Tabla2022[[#This Row],[ADICIÓN]]="SI",Tabla2022[[#This Row],[PLAZO DE EJECUCIÓN DÍAS]]+Tabla2022[[#This Row],[DÍAS PRORROGA 1]]+Tabla2022[[#This Row],[DÍAS PRORROGA  2]]+Tabla2022[[#This Row],[DÍAS PRORROGA 3]],Tabla2022[[#This Row],[FECHA DE TERMINACIÓN INICIAL]])</f>
        <v>44949</v>
      </c>
      <c r="CE228" s="12">
        <f>IF(Tabla2022[[#This Row],[ADICIÓN]]="SI",Tabla2022[[#This Row],[VALOR INICIAL DEL CONTRATO]]+Tabla2022[[#This Row],[VALOR ADICIONES ]],Tabla2022[[#This Row],[VALOR INICIAL DEL CONTRATO]])</f>
        <v>13500000</v>
      </c>
      <c r="CF228" s="8"/>
      <c r="CG228" s="8"/>
      <c r="CH228" s="5"/>
      <c r="CI228" s="8"/>
      <c r="CJ228" s="8"/>
      <c r="CK228" s="8"/>
      <c r="CL228" s="8"/>
      <c r="CM228" s="71"/>
    </row>
    <row r="229" spans="1:91" ht="63.75" x14ac:dyDescent="0.45">
      <c r="A229" s="46">
        <v>2022</v>
      </c>
      <c r="B229" s="1">
        <v>225</v>
      </c>
      <c r="C229" s="1" t="s">
        <v>91</v>
      </c>
      <c r="D229" s="1" t="str">
        <f>IF(Tabla2022[[#This Row],[FECHA DE TERMINACIÓN FINAL]]=0,"PENDIENTE FECHA",IF(Tabla2022[[#This Row],[FECHA DE TERMINACIÓN FINAL]]&lt;15,"PRÓXIMO A VENCER",IF(Tabla2022[[#This Row],[FECHA DE TERMINACIÓN FINAL]]&gt;30,"VIGENTE",IF(Tabla2022[[#This Row],[FECHA DE TERMINACIÓN FINAL]]&lt;0,"VENCIDO"))))</f>
        <v>VIGENTE</v>
      </c>
      <c r="E229" s="1">
        <v>74381</v>
      </c>
      <c r="F229" s="1" t="s">
        <v>2021</v>
      </c>
      <c r="G229" s="1" t="s">
        <v>2022</v>
      </c>
      <c r="H229" s="5" t="s">
        <v>2023</v>
      </c>
      <c r="I229" s="1" t="s">
        <v>973</v>
      </c>
      <c r="J229" s="1">
        <v>710</v>
      </c>
      <c r="K229" s="6">
        <v>44768</v>
      </c>
      <c r="L229" s="1">
        <v>855</v>
      </c>
      <c r="M229" s="6">
        <v>44797</v>
      </c>
      <c r="N229" s="8" t="s">
        <v>610</v>
      </c>
      <c r="O229" s="1" t="s">
        <v>97</v>
      </c>
      <c r="P229" s="1" t="s">
        <v>98</v>
      </c>
      <c r="Q229" s="1">
        <v>1</v>
      </c>
      <c r="R229" s="10" t="s">
        <v>2011</v>
      </c>
      <c r="S229" s="10" t="s">
        <v>2011</v>
      </c>
      <c r="T229" s="1" t="s">
        <v>101</v>
      </c>
      <c r="U229" s="68" t="s">
        <v>2024</v>
      </c>
      <c r="V229" s="1" t="s">
        <v>103</v>
      </c>
      <c r="W229" s="8" t="s">
        <v>104</v>
      </c>
      <c r="X229" s="8" t="s">
        <v>105</v>
      </c>
      <c r="Y229" s="1" t="s">
        <v>106</v>
      </c>
      <c r="Z229" s="1"/>
      <c r="AA229" s="1"/>
      <c r="AB229" s="1" t="s">
        <v>108</v>
      </c>
      <c r="AC229" s="1">
        <v>174188</v>
      </c>
      <c r="AD229" s="1">
        <v>2</v>
      </c>
      <c r="AE229" s="1" t="str">
        <f>IF(Tabla2022[[#This Row],[CONTRATISTA CONJUNTO]]="NO"," - ")</f>
        <v xml:space="preserve"> - </v>
      </c>
      <c r="AF229" s="1" t="str">
        <f>IF(Tabla2022[[#This Row],[CONTRATISTA CONJUNTO]]="NO"," - ")</f>
        <v xml:space="preserve"> - </v>
      </c>
      <c r="AG229" s="1" t="str">
        <f>IF(Tabla2022[[#This Row],[CONTRATISTA CONJUNTO]]="NO"," - ")</f>
        <v xml:space="preserve"> - </v>
      </c>
      <c r="AH229" s="6">
        <v>23747</v>
      </c>
      <c r="AI229" s="5" t="s">
        <v>2025</v>
      </c>
      <c r="AJ229" s="1">
        <v>9106162</v>
      </c>
      <c r="AK229" s="1" t="s">
        <v>2026</v>
      </c>
      <c r="AL229" s="1"/>
      <c r="AM229" s="1"/>
      <c r="AN229" s="1"/>
      <c r="AO229" s="1"/>
      <c r="AP229" s="1"/>
      <c r="AQ229" s="1" t="s">
        <v>113</v>
      </c>
      <c r="AR229" s="1" t="s">
        <v>114</v>
      </c>
      <c r="AS229" s="6">
        <v>44797</v>
      </c>
      <c r="AT229" s="1" t="s">
        <v>705</v>
      </c>
      <c r="AU229" s="6">
        <v>44792</v>
      </c>
      <c r="AV229" s="6">
        <v>44792</v>
      </c>
      <c r="AW229" s="12">
        <v>13500000</v>
      </c>
      <c r="AX229" s="13">
        <v>44797</v>
      </c>
      <c r="AY229" s="6">
        <v>44949</v>
      </c>
      <c r="AZ229" s="14">
        <v>44949.5</v>
      </c>
      <c r="BA229" s="1">
        <f>Tabla2022[[#This Row],[FECHA DE TERMINACIÓN INICIAL]]-Tabla2022[[#This Row],[FECHA ACTA DE INICIO]]</f>
        <v>152</v>
      </c>
      <c r="BB229" s="1">
        <f t="shared" si="4"/>
        <v>5</v>
      </c>
      <c r="BC229" s="12">
        <f>IF(Tabla2022[[#This Row],[PLAZO DE EJECUCIÓN MESES ]]&gt;0,Tabla2022[[#This Row],[VALOR INICIAL DEL CONTRATO]]/Tabla2022[[#This Row],[PLAZO DE EJECUCIÓN MESES ]]," 0 ")</f>
        <v>2700000</v>
      </c>
      <c r="BD229" s="1" t="s">
        <v>101</v>
      </c>
      <c r="BE229" s="12">
        <f>IF(Tabla2022[[#This Row],[ANTICIPOS]]="NO",0," - ")</f>
        <v>0</v>
      </c>
      <c r="BF229" s="1" t="s">
        <v>101</v>
      </c>
      <c r="BG229" s="1"/>
      <c r="BH229" s="1"/>
      <c r="BI229" s="1"/>
      <c r="BJ229" s="1"/>
      <c r="BK229" s="1"/>
      <c r="BL229" s="1"/>
      <c r="BM229" s="1"/>
      <c r="BN229" s="1"/>
      <c r="BO229" s="1"/>
      <c r="BP229" s="1"/>
      <c r="BQ229" s="1"/>
      <c r="BR229" s="1"/>
      <c r="BS229" s="1"/>
      <c r="BT229" s="1"/>
      <c r="BU229" s="1"/>
      <c r="BV229" s="1"/>
      <c r="BW229" s="1"/>
      <c r="BX229" s="1"/>
      <c r="BY229" s="1"/>
      <c r="BZ229" s="1">
        <f>Tabla2022[[#This Row],[DÍAS PRORROGA 1]]+Tabla2022[[#This Row],[DÍAS PRORROGA  2]]+Tabla2022[[#This Row],[DÍAS PRORROGA 3]]</f>
        <v>0</v>
      </c>
      <c r="CA229" s="12">
        <f>IF(Tabla2022[[#This Row],[ADICIÓN]]="NO",0,Tabla2022[[#This Row],[VALOR ADICIÓN 1]]+Tabla2022[[#This Row],[VALOR ADICIÓN 2]]+Tabla2022[[#This Row],[VALOR ADICIÓN 3]])</f>
        <v>0</v>
      </c>
      <c r="CB229" s="1"/>
      <c r="CC229" s="1"/>
      <c r="CD229" s="6">
        <f>IF(Tabla2022[[#This Row],[ADICIÓN]]="SI",Tabla2022[[#This Row],[PLAZO DE EJECUCIÓN DÍAS]]+Tabla2022[[#This Row],[DÍAS PRORROGA 1]]+Tabla2022[[#This Row],[DÍAS PRORROGA  2]]+Tabla2022[[#This Row],[DÍAS PRORROGA 3]],Tabla2022[[#This Row],[FECHA DE TERMINACIÓN INICIAL]])</f>
        <v>44949</v>
      </c>
      <c r="CE229" s="12">
        <f>IF(Tabla2022[[#This Row],[ADICIÓN]]="SI",Tabla2022[[#This Row],[VALOR INICIAL DEL CONTRATO]]+Tabla2022[[#This Row],[VALOR ADICIONES ]],Tabla2022[[#This Row],[VALOR INICIAL DEL CONTRATO]])</f>
        <v>13500000</v>
      </c>
      <c r="CF229" s="8"/>
      <c r="CG229" s="8"/>
      <c r="CH229" s="5"/>
      <c r="CI229" s="8"/>
      <c r="CJ229" s="8"/>
      <c r="CK229" s="8"/>
      <c r="CL229" s="8"/>
      <c r="CM229" s="71"/>
    </row>
    <row r="230" spans="1:91" ht="51" x14ac:dyDescent="0.45">
      <c r="A230" s="46">
        <v>2022</v>
      </c>
      <c r="B230" s="1">
        <v>226</v>
      </c>
      <c r="C230" s="1" t="s">
        <v>91</v>
      </c>
      <c r="D230" s="1" t="str">
        <f>IF(Tabla2022[[#This Row],[FECHA DE TERMINACIÓN FINAL]]=0,"PENDIENTE FECHA",IF(Tabla2022[[#This Row],[FECHA DE TERMINACIÓN FINAL]]&lt;15,"PRÓXIMO A VENCER",IF(Tabla2022[[#This Row],[FECHA DE TERMINACIÓN FINAL]]&gt;30,"VIGENTE",IF(Tabla2022[[#This Row],[FECHA DE TERMINACIÓN FINAL]]&lt;0,"VENCIDO"))))</f>
        <v>VIGENTE</v>
      </c>
      <c r="E230" s="1">
        <v>74378</v>
      </c>
      <c r="F230" s="1" t="s">
        <v>2027</v>
      </c>
      <c r="G230" s="1" t="s">
        <v>2028</v>
      </c>
      <c r="H230" s="5" t="s">
        <v>2029</v>
      </c>
      <c r="I230" s="1" t="s">
        <v>973</v>
      </c>
      <c r="J230" s="1">
        <v>701</v>
      </c>
      <c r="K230" s="6">
        <v>44763</v>
      </c>
      <c r="L230" s="1">
        <v>853</v>
      </c>
      <c r="M230" s="6">
        <v>44797</v>
      </c>
      <c r="N230" s="8" t="s">
        <v>610</v>
      </c>
      <c r="O230" s="1" t="s">
        <v>97</v>
      </c>
      <c r="P230" s="1" t="s">
        <v>98</v>
      </c>
      <c r="Q230" s="1">
        <v>1</v>
      </c>
      <c r="R230" s="10" t="s">
        <v>1754</v>
      </c>
      <c r="S230" s="10" t="s">
        <v>1754</v>
      </c>
      <c r="T230" s="1" t="s">
        <v>101</v>
      </c>
      <c r="U230" s="1" t="s">
        <v>2030</v>
      </c>
      <c r="V230" s="1" t="s">
        <v>103</v>
      </c>
      <c r="W230" s="8" t="s">
        <v>104</v>
      </c>
      <c r="X230" s="8" t="s">
        <v>105</v>
      </c>
      <c r="Y230" s="1" t="s">
        <v>106</v>
      </c>
      <c r="Z230" s="1" t="s">
        <v>299</v>
      </c>
      <c r="AA230" s="1" t="s">
        <v>114</v>
      </c>
      <c r="AB230" s="1" t="s">
        <v>108</v>
      </c>
      <c r="AC230" s="1">
        <v>11448287</v>
      </c>
      <c r="AD230" s="1">
        <v>0</v>
      </c>
      <c r="AE230" s="1" t="str">
        <f>IF(Tabla2022[[#This Row],[CONTRATISTA CONJUNTO]]="NO"," - ")</f>
        <v xml:space="preserve"> - </v>
      </c>
      <c r="AF230" s="1" t="str">
        <f>IF(Tabla2022[[#This Row],[CONTRATISTA CONJUNTO]]="NO"," - ")</f>
        <v xml:space="preserve"> - </v>
      </c>
      <c r="AG230" s="1" t="str">
        <f>IF(Tabla2022[[#This Row],[CONTRATISTA CONJUNTO]]="NO"," - ")</f>
        <v xml:space="preserve"> - </v>
      </c>
      <c r="AH230" s="6">
        <v>30513</v>
      </c>
      <c r="AI230" s="5" t="s">
        <v>2031</v>
      </c>
      <c r="AJ230" s="1">
        <v>5697617</v>
      </c>
      <c r="AK230" s="1" t="s">
        <v>2032</v>
      </c>
      <c r="AL230" s="1" t="s">
        <v>298</v>
      </c>
      <c r="AM230" s="1">
        <v>1019076465</v>
      </c>
      <c r="AN230" s="1">
        <v>8</v>
      </c>
      <c r="AO230" s="1"/>
      <c r="AP230" s="1"/>
      <c r="AQ230" s="1" t="s">
        <v>113</v>
      </c>
      <c r="AR230" s="1" t="s">
        <v>114</v>
      </c>
      <c r="AS230" s="6">
        <v>44797</v>
      </c>
      <c r="AT230" s="1" t="s">
        <v>705</v>
      </c>
      <c r="AU230" s="6">
        <v>44792</v>
      </c>
      <c r="AV230" s="6">
        <v>44792</v>
      </c>
      <c r="AW230" s="12">
        <v>13500000</v>
      </c>
      <c r="AX230" s="13">
        <v>44797</v>
      </c>
      <c r="AY230" s="6">
        <v>44949</v>
      </c>
      <c r="AZ230" s="14">
        <v>44949.5</v>
      </c>
      <c r="BA230" s="1">
        <f>Tabla2022[[#This Row],[FECHA DE TERMINACIÓN INICIAL]]-Tabla2022[[#This Row],[FECHA ACTA DE INICIO]]</f>
        <v>152</v>
      </c>
      <c r="BB230" s="1">
        <f t="shared" si="4"/>
        <v>5</v>
      </c>
      <c r="BC230" s="12">
        <f>IF(Tabla2022[[#This Row],[PLAZO DE EJECUCIÓN MESES ]]&gt;0,Tabla2022[[#This Row],[VALOR INICIAL DEL CONTRATO]]/Tabla2022[[#This Row],[PLAZO DE EJECUCIÓN MESES ]]," 0 ")</f>
        <v>2700000</v>
      </c>
      <c r="BD230" s="1" t="s">
        <v>101</v>
      </c>
      <c r="BE230" s="12">
        <f>IF(Tabla2022[[#This Row],[ANTICIPOS]]="NO",0," - ")</f>
        <v>0</v>
      </c>
      <c r="BF230" s="1" t="s">
        <v>101</v>
      </c>
      <c r="BG230" s="1"/>
      <c r="BH230" s="1"/>
      <c r="BI230" s="1"/>
      <c r="BJ230" s="1"/>
      <c r="BK230" s="1"/>
      <c r="BL230" s="1"/>
      <c r="BM230" s="1"/>
      <c r="BN230" s="1"/>
      <c r="BO230" s="1"/>
      <c r="BP230" s="1"/>
      <c r="BQ230" s="1"/>
      <c r="BR230" s="1"/>
      <c r="BS230" s="1"/>
      <c r="BT230" s="1"/>
      <c r="BU230" s="1"/>
      <c r="BV230" s="1"/>
      <c r="BW230" s="1"/>
      <c r="BX230" s="1"/>
      <c r="BY230" s="1"/>
      <c r="BZ230" s="1">
        <f>Tabla2022[[#This Row],[DÍAS PRORROGA 1]]+Tabla2022[[#This Row],[DÍAS PRORROGA  2]]+Tabla2022[[#This Row],[DÍAS PRORROGA 3]]</f>
        <v>0</v>
      </c>
      <c r="CA230" s="12">
        <f>IF(Tabla2022[[#This Row],[ADICIÓN]]="NO",0,Tabla2022[[#This Row],[VALOR ADICIÓN 1]]+Tabla2022[[#This Row],[VALOR ADICIÓN 2]]+Tabla2022[[#This Row],[VALOR ADICIÓN 3]])</f>
        <v>0</v>
      </c>
      <c r="CB230" s="1"/>
      <c r="CC230" s="1"/>
      <c r="CD230" s="6">
        <f>IF(Tabla2022[[#This Row],[ADICIÓN]]="SI",Tabla2022[[#This Row],[PLAZO DE EJECUCIÓN DÍAS]]+Tabla2022[[#This Row],[DÍAS PRORROGA 1]]+Tabla2022[[#This Row],[DÍAS PRORROGA  2]]+Tabla2022[[#This Row],[DÍAS PRORROGA 3]],Tabla2022[[#This Row],[FECHA DE TERMINACIÓN INICIAL]])</f>
        <v>44949</v>
      </c>
      <c r="CE230" s="12">
        <f>IF(Tabla2022[[#This Row],[ADICIÓN]]="SI",Tabla2022[[#This Row],[VALOR INICIAL DEL CONTRATO]]+Tabla2022[[#This Row],[VALOR ADICIONES ]],Tabla2022[[#This Row],[VALOR INICIAL DEL CONTRATO]])</f>
        <v>13500000</v>
      </c>
      <c r="CF230" s="8"/>
      <c r="CG230" s="8"/>
      <c r="CH230" s="5"/>
      <c r="CI230" s="8"/>
      <c r="CJ230" s="8"/>
      <c r="CK230" s="8"/>
      <c r="CL230" s="8"/>
      <c r="CM230" s="71"/>
    </row>
    <row r="231" spans="1:91" ht="51" x14ac:dyDescent="0.45">
      <c r="A231" s="46">
        <v>2022</v>
      </c>
      <c r="B231" s="1">
        <v>227</v>
      </c>
      <c r="C231" s="1" t="s">
        <v>1697</v>
      </c>
      <c r="D231" s="1" t="str">
        <f>IF(Tabla2022[[#This Row],[FECHA DE TERMINACIÓN FINAL]]=0,"PENDIENTE FECHA",IF(Tabla2022[[#This Row],[FECHA DE TERMINACIÓN FINAL]]&lt;15,"PRÓXIMO A VENCER",IF(Tabla2022[[#This Row],[FECHA DE TERMINACIÓN FINAL]]&gt;30,"VIGENTE",IF(Tabla2022[[#This Row],[FECHA DE TERMINACIÓN FINAL]]&lt;0,"VENCIDO"))))</f>
        <v>PENDIENTE FECHA</v>
      </c>
      <c r="E231" s="1">
        <v>74804</v>
      </c>
      <c r="F231" s="1" t="s">
        <v>2033</v>
      </c>
      <c r="G231" s="1" t="s">
        <v>2034</v>
      </c>
      <c r="H231" s="5"/>
      <c r="I231" s="1" t="s">
        <v>1724</v>
      </c>
      <c r="J231" s="1"/>
      <c r="K231" s="1"/>
      <c r="L231" s="1"/>
      <c r="M231" s="1"/>
      <c r="N231" s="8"/>
      <c r="O231" s="1" t="s">
        <v>97</v>
      </c>
      <c r="P231" s="1" t="s">
        <v>98</v>
      </c>
      <c r="Q231" s="1">
        <v>1</v>
      </c>
      <c r="R231" s="10"/>
      <c r="S231" s="10"/>
      <c r="T231" s="1" t="s">
        <v>101</v>
      </c>
      <c r="U231" s="1" t="s">
        <v>2035</v>
      </c>
      <c r="V231" s="1" t="s">
        <v>103</v>
      </c>
      <c r="W231" s="8" t="s">
        <v>104</v>
      </c>
      <c r="X231" s="8" t="s">
        <v>105</v>
      </c>
      <c r="Y231" s="1" t="s">
        <v>106</v>
      </c>
      <c r="Z231" s="1"/>
      <c r="AA231" s="1"/>
      <c r="AB231" s="1" t="s">
        <v>108</v>
      </c>
      <c r="AC231" s="1">
        <v>79519517</v>
      </c>
      <c r="AD231" s="1">
        <v>2</v>
      </c>
      <c r="AE231" s="1" t="str">
        <f>IF(Tabla2022[[#This Row],[CONTRATISTA CONJUNTO]]="NO"," - ")</f>
        <v xml:space="preserve"> - </v>
      </c>
      <c r="AF231" s="1" t="str">
        <f>IF(Tabla2022[[#This Row],[CONTRATISTA CONJUNTO]]="NO"," - ")</f>
        <v xml:space="preserve"> - </v>
      </c>
      <c r="AG231" s="1" t="str">
        <f>IF(Tabla2022[[#This Row],[CONTRATISTA CONJUNTO]]="NO"," - ")</f>
        <v xml:space="preserve"> - </v>
      </c>
      <c r="AH231" s="6">
        <v>25649</v>
      </c>
      <c r="AI231" s="5" t="s">
        <v>2036</v>
      </c>
      <c r="AJ231" s="1">
        <v>3144237326</v>
      </c>
      <c r="AK231" s="1" t="s">
        <v>2037</v>
      </c>
      <c r="AL231" s="1"/>
      <c r="AM231" s="1"/>
      <c r="AN231" s="1"/>
      <c r="AO231" s="1"/>
      <c r="AP231" s="1"/>
      <c r="AQ231" s="1" t="s">
        <v>113</v>
      </c>
      <c r="AR231" s="1" t="s">
        <v>114</v>
      </c>
      <c r="AS231" s="6">
        <v>44803</v>
      </c>
      <c r="AT231" s="1" t="s">
        <v>515</v>
      </c>
      <c r="AU231" s="1"/>
      <c r="AV231" s="1"/>
      <c r="AW231" s="12">
        <v>12000000</v>
      </c>
      <c r="AX231" s="13"/>
      <c r="AY231" s="1"/>
      <c r="AZ231" s="1"/>
      <c r="BA231" s="1">
        <f>Tabla2022[[#This Row],[FECHA DE TERMINACIÓN INICIAL]]-Tabla2022[[#This Row],[FECHA ACTA DE INICIO]]</f>
        <v>0</v>
      </c>
      <c r="BB231" s="1">
        <f t="shared" si="4"/>
        <v>0</v>
      </c>
      <c r="BC231" s="12" t="str">
        <f>IF(Tabla2022[[#This Row],[PLAZO DE EJECUCIÓN MESES ]]&gt;0,Tabla2022[[#This Row],[VALOR INICIAL DEL CONTRATO]]/Tabla2022[[#This Row],[PLAZO DE EJECUCIÓN MESES ]]," 0 ")</f>
        <v xml:space="preserve"> 0 </v>
      </c>
      <c r="BD231" s="1" t="s">
        <v>101</v>
      </c>
      <c r="BE231" s="12">
        <f>IF(Tabla2022[[#This Row],[ANTICIPOS]]="NO",0," - ")</f>
        <v>0</v>
      </c>
      <c r="BF231" s="1" t="s">
        <v>101</v>
      </c>
      <c r="BG231" s="1"/>
      <c r="BH231" s="1"/>
      <c r="BI231" s="1"/>
      <c r="BJ231" s="1"/>
      <c r="BK231" s="1"/>
      <c r="BL231" s="1"/>
      <c r="BM231" s="1"/>
      <c r="BN231" s="1"/>
      <c r="BO231" s="1"/>
      <c r="BP231" s="1"/>
      <c r="BQ231" s="1"/>
      <c r="BR231" s="1"/>
      <c r="BS231" s="1"/>
      <c r="BT231" s="1"/>
      <c r="BU231" s="1"/>
      <c r="BV231" s="1"/>
      <c r="BW231" s="1"/>
      <c r="BX231" s="1"/>
      <c r="BY231" s="1"/>
      <c r="BZ231" s="1">
        <f>Tabla2022[[#This Row],[DÍAS PRORROGA 1]]+Tabla2022[[#This Row],[DÍAS PRORROGA  2]]+Tabla2022[[#This Row],[DÍAS PRORROGA 3]]</f>
        <v>0</v>
      </c>
      <c r="CA231" s="12">
        <f>IF(Tabla2022[[#This Row],[ADICIÓN]]="NO",0,Tabla2022[[#This Row],[VALOR ADICIÓN 1]]+Tabla2022[[#This Row],[VALOR ADICIÓN 2]]+Tabla2022[[#This Row],[VALOR ADICIÓN 3]])</f>
        <v>0</v>
      </c>
      <c r="CB231" s="1"/>
      <c r="CC231" s="1"/>
      <c r="CD231" s="6">
        <f>IF(Tabla2022[[#This Row],[ADICIÓN]]="SI",Tabla2022[[#This Row],[PLAZO DE EJECUCIÓN DÍAS]]+Tabla2022[[#This Row],[DÍAS PRORROGA 1]]+Tabla2022[[#This Row],[DÍAS PRORROGA  2]]+Tabla2022[[#This Row],[DÍAS PRORROGA 3]],Tabla2022[[#This Row],[FECHA DE TERMINACIÓN INICIAL]])</f>
        <v>0</v>
      </c>
      <c r="CE231" s="12">
        <f>IF(Tabla2022[[#This Row],[ADICIÓN]]="SI",Tabla2022[[#This Row],[VALOR INICIAL DEL CONTRATO]]+Tabla2022[[#This Row],[VALOR ADICIONES ]],Tabla2022[[#This Row],[VALOR INICIAL DEL CONTRATO]])</f>
        <v>12000000</v>
      </c>
      <c r="CF231" s="8"/>
      <c r="CG231" s="8"/>
      <c r="CH231" s="5"/>
      <c r="CI231" s="8"/>
      <c r="CJ231" s="8"/>
      <c r="CK231" s="8"/>
      <c r="CL231" s="8"/>
      <c r="CM231" s="71"/>
    </row>
    <row r="232" spans="1:91" ht="63.75" x14ac:dyDescent="0.45">
      <c r="A232" s="46">
        <v>2022</v>
      </c>
      <c r="B232" s="1">
        <v>228</v>
      </c>
      <c r="C232" s="1" t="s">
        <v>91</v>
      </c>
      <c r="D232" s="1" t="str">
        <f>IF(Tabla2022[[#This Row],[FECHA DE TERMINACIÓN FINAL]]=0,"PENDIENTE FECHA",IF(Tabla2022[[#This Row],[FECHA DE TERMINACIÓN FINAL]]&lt;15,"PRÓXIMO A VENCER",IF(Tabla2022[[#This Row],[FECHA DE TERMINACIÓN FINAL]]&gt;30,"VIGENTE",IF(Tabla2022[[#This Row],[FECHA DE TERMINACIÓN FINAL]]&lt;0,"VENCIDO"))))</f>
        <v>PENDIENTE FECHA</v>
      </c>
      <c r="E232" s="1">
        <v>74804</v>
      </c>
      <c r="F232" s="1" t="s">
        <v>2038</v>
      </c>
      <c r="G232" s="1" t="s">
        <v>2039</v>
      </c>
      <c r="H232" s="5" t="s">
        <v>2040</v>
      </c>
      <c r="I232" s="1" t="s">
        <v>1724</v>
      </c>
      <c r="J232" s="1">
        <v>735</v>
      </c>
      <c r="K232" s="6">
        <v>44795</v>
      </c>
      <c r="L232" s="1"/>
      <c r="M232" s="1"/>
      <c r="N232" s="8" t="s">
        <v>339</v>
      </c>
      <c r="O232" s="1" t="s">
        <v>97</v>
      </c>
      <c r="P232" s="1" t="s">
        <v>98</v>
      </c>
      <c r="Q232" s="1">
        <v>1</v>
      </c>
      <c r="R232" s="10" t="s">
        <v>2041</v>
      </c>
      <c r="S232" s="10" t="s">
        <v>2041</v>
      </c>
      <c r="T232" s="1" t="s">
        <v>101</v>
      </c>
      <c r="U232" s="1" t="s">
        <v>2042</v>
      </c>
      <c r="V232" s="1" t="s">
        <v>103</v>
      </c>
      <c r="W232" s="8" t="s">
        <v>104</v>
      </c>
      <c r="X232" s="8" t="s">
        <v>105</v>
      </c>
      <c r="Y232" s="1" t="s">
        <v>106</v>
      </c>
      <c r="Z232" s="1"/>
      <c r="AA232" s="1"/>
      <c r="AB232" s="1" t="s">
        <v>108</v>
      </c>
      <c r="AC232" s="1">
        <v>1013608971</v>
      </c>
      <c r="AD232" s="1">
        <v>6</v>
      </c>
      <c r="AE232" s="1"/>
      <c r="AF232" s="1"/>
      <c r="AG232" s="1"/>
      <c r="AH232" s="6">
        <v>32800</v>
      </c>
      <c r="AI232" s="5" t="s">
        <v>2043</v>
      </c>
      <c r="AJ232" s="1">
        <v>3222546043</v>
      </c>
      <c r="AK232" s="1" t="s">
        <v>2044</v>
      </c>
      <c r="AL232" s="1"/>
      <c r="AM232" s="1"/>
      <c r="AN232" s="1"/>
      <c r="AO232" s="1"/>
      <c r="AP232" s="1"/>
      <c r="AQ232" s="1" t="s">
        <v>113</v>
      </c>
      <c r="AR232" s="1" t="s">
        <v>114</v>
      </c>
      <c r="AS232" s="6">
        <v>44799</v>
      </c>
      <c r="AT232" s="1" t="s">
        <v>515</v>
      </c>
      <c r="AU232" s="6">
        <v>44798</v>
      </c>
      <c r="AV232" s="6">
        <v>44798</v>
      </c>
      <c r="AW232" s="12">
        <v>12000000</v>
      </c>
      <c r="AX232" s="13"/>
      <c r="AY232" s="1"/>
      <c r="AZ232" s="14">
        <v>45284.999305555553</v>
      </c>
      <c r="BA232" s="1">
        <f>Tabla2022[[#This Row],[FECHA DE TERMINACIÓN INICIAL]]-Tabla2022[[#This Row],[FECHA ACTA DE INICIO]]</f>
        <v>0</v>
      </c>
      <c r="BB232" s="1">
        <f t="shared" si="4"/>
        <v>0</v>
      </c>
      <c r="BC232" s="12" t="str">
        <f>IF(Tabla2022[[#This Row],[PLAZO DE EJECUCIÓN MESES ]]&gt;0,Tabla2022[[#This Row],[VALOR INICIAL DEL CONTRATO]]/Tabla2022[[#This Row],[PLAZO DE EJECUCIÓN MESES ]]," 0 ")</f>
        <v xml:space="preserve"> 0 </v>
      </c>
      <c r="BD232" s="1" t="s">
        <v>101</v>
      </c>
      <c r="BE232" s="12">
        <f>IF(Tabla2022[[#This Row],[ANTICIPOS]]="NO",0," - ")</f>
        <v>0</v>
      </c>
      <c r="BF232" s="1" t="s">
        <v>101</v>
      </c>
      <c r="BG232" s="1"/>
      <c r="BH232" s="1"/>
      <c r="BI232" s="1"/>
      <c r="BJ232" s="1"/>
      <c r="BK232" s="1"/>
      <c r="BL232" s="1"/>
      <c r="BM232" s="1"/>
      <c r="BN232" s="1"/>
      <c r="BO232" s="1"/>
      <c r="BP232" s="1"/>
      <c r="BQ232" s="1"/>
      <c r="BR232" s="1"/>
      <c r="BS232" s="1"/>
      <c r="BT232" s="1"/>
      <c r="BU232" s="1"/>
      <c r="BV232" s="1"/>
      <c r="BW232" s="1"/>
      <c r="BX232" s="1"/>
      <c r="BY232" s="1"/>
      <c r="BZ232" s="1">
        <f>Tabla2022[[#This Row],[DÍAS PRORROGA 1]]+Tabla2022[[#This Row],[DÍAS PRORROGA  2]]+Tabla2022[[#This Row],[DÍAS PRORROGA 3]]</f>
        <v>0</v>
      </c>
      <c r="CA232" s="12">
        <f>IF(Tabla2022[[#This Row],[ADICIÓN]]="NO",0,Tabla2022[[#This Row],[VALOR ADICIÓN 1]]+Tabla2022[[#This Row],[VALOR ADICIÓN 2]]+Tabla2022[[#This Row],[VALOR ADICIÓN 3]])</f>
        <v>0</v>
      </c>
      <c r="CB232" s="1"/>
      <c r="CC232" s="1"/>
      <c r="CD232" s="6">
        <f>IF(Tabla2022[[#This Row],[ADICIÓN]]="SI",Tabla2022[[#This Row],[PLAZO DE EJECUCIÓN DÍAS]]+Tabla2022[[#This Row],[DÍAS PRORROGA 1]]+Tabla2022[[#This Row],[DÍAS PRORROGA  2]]+Tabla2022[[#This Row],[DÍAS PRORROGA 3]],Tabla2022[[#This Row],[FECHA DE TERMINACIÓN INICIAL]])</f>
        <v>0</v>
      </c>
      <c r="CE232" s="12">
        <f>IF(Tabla2022[[#This Row],[ADICIÓN]]="SI",Tabla2022[[#This Row],[VALOR INICIAL DEL CONTRATO]]+Tabla2022[[#This Row],[VALOR ADICIONES ]],Tabla2022[[#This Row],[VALOR INICIAL DEL CONTRATO]])</f>
        <v>12000000</v>
      </c>
      <c r="CF232" s="8"/>
      <c r="CG232" s="8"/>
      <c r="CH232" s="5"/>
      <c r="CI232" s="8"/>
      <c r="CJ232" s="8"/>
      <c r="CK232" s="8"/>
      <c r="CL232" s="8"/>
      <c r="CM232" s="71"/>
    </row>
    <row r="233" spans="1:91" ht="51" x14ac:dyDescent="0.45">
      <c r="A233" s="46">
        <v>2022</v>
      </c>
      <c r="B233" s="1">
        <v>229</v>
      </c>
      <c r="C233" s="1" t="s">
        <v>1697</v>
      </c>
      <c r="D233" s="1" t="str">
        <f>IF(Tabla2022[[#This Row],[FECHA DE TERMINACIÓN FINAL]]=0,"PENDIENTE FECHA",IF(Tabla2022[[#This Row],[FECHA DE TERMINACIÓN FINAL]]&lt;15,"PRÓXIMO A VENCER",IF(Tabla2022[[#This Row],[FECHA DE TERMINACIÓN FINAL]]&gt;30,"VIGENTE",IF(Tabla2022[[#This Row],[FECHA DE TERMINACIÓN FINAL]]&lt;0,"VENCIDO"))))</f>
        <v>PENDIENTE FECHA</v>
      </c>
      <c r="E233" s="1"/>
      <c r="F233" s="1" t="s">
        <v>2045</v>
      </c>
      <c r="G233" s="1" t="s">
        <v>2046</v>
      </c>
      <c r="H233" s="5"/>
      <c r="I233" s="1" t="s">
        <v>1928</v>
      </c>
      <c r="J233" s="1"/>
      <c r="K233" s="1"/>
      <c r="L233" s="1"/>
      <c r="M233" s="1"/>
      <c r="N233" s="8"/>
      <c r="O233" s="1" t="s">
        <v>97</v>
      </c>
      <c r="P233" s="1" t="s">
        <v>98</v>
      </c>
      <c r="Q233" s="1">
        <v>1</v>
      </c>
      <c r="R233" s="10"/>
      <c r="S233" s="10"/>
      <c r="T233" s="1" t="s">
        <v>101</v>
      </c>
      <c r="U233" s="1" t="s">
        <v>192</v>
      </c>
      <c r="V233" s="1" t="s">
        <v>103</v>
      </c>
      <c r="W233" s="8" t="s">
        <v>104</v>
      </c>
      <c r="X233" s="8" t="s">
        <v>105</v>
      </c>
      <c r="Y233" s="1" t="s">
        <v>106</v>
      </c>
      <c r="Z233" s="1"/>
      <c r="AA233" s="1" t="s">
        <v>101</v>
      </c>
      <c r="AB233" s="1" t="s">
        <v>108</v>
      </c>
      <c r="AC233" s="1">
        <v>1000601472</v>
      </c>
      <c r="AD233" s="1">
        <v>3</v>
      </c>
      <c r="AE233" s="1" t="str">
        <f>IF(Tabla2022[[#This Row],[CONTRATISTA CONJUNTO]]="NO"," - ")</f>
        <v xml:space="preserve"> - </v>
      </c>
      <c r="AF233" s="1" t="str">
        <f>IF(Tabla2022[[#This Row],[CONTRATISTA CONJUNTO]]="NO"," - ")</f>
        <v xml:space="preserve"> - </v>
      </c>
      <c r="AG233" s="1" t="str">
        <f>IF(Tabla2022[[#This Row],[CONTRATISTA CONJUNTO]]="NO"," - ")</f>
        <v xml:space="preserve"> - </v>
      </c>
      <c r="AH233" s="6">
        <v>36594</v>
      </c>
      <c r="AI233" s="5" t="s">
        <v>2047</v>
      </c>
      <c r="AJ233" s="1">
        <v>3629318</v>
      </c>
      <c r="AK233" s="1" t="s">
        <v>2048</v>
      </c>
      <c r="AL233" s="1"/>
      <c r="AM233" s="1"/>
      <c r="AN233" s="1"/>
      <c r="AO233" s="1"/>
      <c r="AP233" s="1"/>
      <c r="AQ233" s="1" t="s">
        <v>113</v>
      </c>
      <c r="AR233" s="1" t="s">
        <v>114</v>
      </c>
      <c r="AS233" s="6" t="s">
        <v>2049</v>
      </c>
      <c r="AT233" s="1" t="s">
        <v>2050</v>
      </c>
      <c r="AU233" s="1"/>
      <c r="AV233" s="1"/>
      <c r="AW233" s="12">
        <v>18400000</v>
      </c>
      <c r="AX233" s="13"/>
      <c r="AY233" s="1"/>
      <c r="AZ233" s="1"/>
      <c r="BA233" s="1">
        <f>Tabla2022[[#This Row],[FECHA DE TERMINACIÓN INICIAL]]-Tabla2022[[#This Row],[FECHA ACTA DE INICIO]]</f>
        <v>0</v>
      </c>
      <c r="BB233" s="1">
        <f t="shared" si="4"/>
        <v>0</v>
      </c>
      <c r="BC233" s="12" t="str">
        <f>IF(Tabla2022[[#This Row],[PLAZO DE EJECUCIÓN MESES ]]&gt;0,Tabla2022[[#This Row],[VALOR INICIAL DEL CONTRATO]]/Tabla2022[[#This Row],[PLAZO DE EJECUCIÓN MESES ]]," 0 ")</f>
        <v xml:space="preserve"> 0 </v>
      </c>
      <c r="BD233" s="1" t="s">
        <v>101</v>
      </c>
      <c r="BE233" s="12">
        <f>IF(Tabla2022[[#This Row],[ANTICIPOS]]="NO",0," - ")</f>
        <v>0</v>
      </c>
      <c r="BF233" s="1" t="s">
        <v>101</v>
      </c>
      <c r="BG233" s="1"/>
      <c r="BH233" s="1"/>
      <c r="BI233" s="1"/>
      <c r="BJ233" s="1"/>
      <c r="BK233" s="1"/>
      <c r="BL233" s="1"/>
      <c r="BM233" s="1"/>
      <c r="BN233" s="1"/>
      <c r="BO233" s="1"/>
      <c r="BP233" s="1"/>
      <c r="BQ233" s="1"/>
      <c r="BR233" s="1"/>
      <c r="BS233" s="1"/>
      <c r="BT233" s="1"/>
      <c r="BU233" s="1"/>
      <c r="BV233" s="1"/>
      <c r="BW233" s="1"/>
      <c r="BX233" s="1"/>
      <c r="BY233" s="1"/>
      <c r="BZ233" s="1">
        <f>Tabla2022[[#This Row],[DÍAS PRORROGA 1]]+Tabla2022[[#This Row],[DÍAS PRORROGA  2]]+Tabla2022[[#This Row],[DÍAS PRORROGA 3]]</f>
        <v>0</v>
      </c>
      <c r="CA233" s="12">
        <f>IF(Tabla2022[[#This Row],[ADICIÓN]]="NO",0,Tabla2022[[#This Row],[VALOR ADICIÓN 1]]+Tabla2022[[#This Row],[VALOR ADICIÓN 2]]+Tabla2022[[#This Row],[VALOR ADICIÓN 3]])</f>
        <v>0</v>
      </c>
      <c r="CB233" s="1"/>
      <c r="CC233" s="1"/>
      <c r="CD233" s="6">
        <f>IF(Tabla2022[[#This Row],[ADICIÓN]]="SI",Tabla2022[[#This Row],[PLAZO DE EJECUCIÓN DÍAS]]+Tabla2022[[#This Row],[DÍAS PRORROGA 1]]+Tabla2022[[#This Row],[DÍAS PRORROGA  2]]+Tabla2022[[#This Row],[DÍAS PRORROGA 3]],Tabla2022[[#This Row],[FECHA DE TERMINACIÓN INICIAL]])</f>
        <v>0</v>
      </c>
      <c r="CE233" s="12">
        <f>IF(Tabla2022[[#This Row],[ADICIÓN]]="SI",Tabla2022[[#This Row],[VALOR INICIAL DEL CONTRATO]]+Tabla2022[[#This Row],[VALOR ADICIONES ]],Tabla2022[[#This Row],[VALOR INICIAL DEL CONTRATO]])</f>
        <v>18400000</v>
      </c>
      <c r="CF233" s="8"/>
      <c r="CG233" s="8"/>
      <c r="CH233" s="5"/>
      <c r="CI233" s="8"/>
      <c r="CJ233" s="8"/>
      <c r="CK233" s="8"/>
      <c r="CL233" s="8"/>
      <c r="CM233" s="71"/>
    </row>
  </sheetData>
  <conditionalFormatting sqref="A1:A1048576">
    <cfRule type="cellIs" dxfId="261" priority="277" operator="equal">
      <formula>2022</formula>
    </cfRule>
  </conditionalFormatting>
  <conditionalFormatting sqref="C1:C1048576">
    <cfRule type="containsText" dxfId="260" priority="270" operator="containsText" text="EN PROCESO">
      <formula>NOT(ISERROR(SEARCH("EN PROCESO",C1)))</formula>
    </cfRule>
    <cfRule type="containsText" dxfId="259" priority="274" operator="containsText" text="FINALIZADO">
      <formula>NOT(ISERROR(SEARCH("FINALIZADO",C1)))</formula>
    </cfRule>
    <cfRule type="containsText" dxfId="258" priority="275" operator="containsText" text="EN EJECUCIÓN">
      <formula>NOT(ISERROR(SEARCH("EN EJECUCIÓN",C1)))</formula>
    </cfRule>
    <cfRule type="cellIs" dxfId="257" priority="276" operator="equal">
      <formula>"FIRMADO"</formula>
    </cfRule>
  </conditionalFormatting>
  <conditionalFormatting sqref="D1:D1048576">
    <cfRule type="containsText" dxfId="256" priority="271" operator="containsText" text="PENDIENTE FECHA">
      <formula>NOT(ISERROR(SEARCH("PENDIENTE FECHA",D1)))</formula>
    </cfRule>
    <cfRule type="containsText" dxfId="255" priority="272" operator="containsText" text="VIGENTE">
      <formula>NOT(ISERROR(SEARCH("VIGENTE",D1)))</formula>
    </cfRule>
    <cfRule type="containsText" dxfId="254" priority="273" operator="containsText" text="FINALIZADO">
      <formula>NOT(ISERROR(SEARCH("FINALIZADO",D1)))</formula>
    </cfRule>
  </conditionalFormatting>
  <conditionalFormatting sqref="A201 A203 A205 A207:A209">
    <cfRule type="cellIs" dxfId="253" priority="268" operator="equal">
      <formula>2022</formula>
    </cfRule>
  </conditionalFormatting>
  <conditionalFormatting sqref="B201 B203 B205 B207">
    <cfRule type="duplicateValues" dxfId="252" priority="269"/>
  </conditionalFormatting>
  <conditionalFormatting sqref="C203 C201 C205:C209">
    <cfRule type="containsText" dxfId="251" priority="264" operator="containsText" text="EN PROCESO">
      <formula>NOT(ISERROR(SEARCH("EN PROCESO",C201)))</formula>
    </cfRule>
    <cfRule type="containsText" dxfId="250" priority="265" operator="containsText" text="FINALIZADO">
      <formula>NOT(ISERROR(SEARCH("FINALIZADO",C201)))</formula>
    </cfRule>
    <cfRule type="containsText" dxfId="249" priority="266" operator="containsText" text="EN EJECUCIÓN">
      <formula>NOT(ISERROR(SEARCH("EN EJECUCIÓN",C201)))</formula>
    </cfRule>
    <cfRule type="cellIs" dxfId="248" priority="267" operator="equal">
      <formula>"FIRMADO"</formula>
    </cfRule>
  </conditionalFormatting>
  <conditionalFormatting sqref="C202:C207">
    <cfRule type="containsText" dxfId="247" priority="260" operator="containsText" text="EN PROCESO">
      <formula>NOT(ISERROR(SEARCH("EN PROCESO",C202)))</formula>
    </cfRule>
    <cfRule type="containsText" dxfId="246" priority="261" operator="containsText" text="FINALIZADO">
      <formula>NOT(ISERROR(SEARCH("FINALIZADO",C202)))</formula>
    </cfRule>
    <cfRule type="containsText" dxfId="245" priority="262" operator="containsText" text="EN EJECUCIÓN">
      <formula>NOT(ISERROR(SEARCH("EN EJECUCIÓN",C202)))</formula>
    </cfRule>
    <cfRule type="cellIs" dxfId="244" priority="263" operator="equal">
      <formula>"FIRMADO"</formula>
    </cfRule>
  </conditionalFormatting>
  <conditionalFormatting sqref="A202 A204 A206">
    <cfRule type="cellIs" dxfId="243" priority="259" operator="equal">
      <formula>2022</formula>
    </cfRule>
  </conditionalFormatting>
  <conditionalFormatting sqref="A209">
    <cfRule type="cellIs" dxfId="242" priority="257" operator="equal">
      <formula>2022</formula>
    </cfRule>
  </conditionalFormatting>
  <conditionalFormatting sqref="B209">
    <cfRule type="duplicateValues" dxfId="241" priority="258"/>
  </conditionalFormatting>
  <conditionalFormatting sqref="A208">
    <cfRule type="cellIs" dxfId="240" priority="256" operator="equal">
      <formula>2022</formula>
    </cfRule>
  </conditionalFormatting>
  <conditionalFormatting sqref="C208:C209">
    <cfRule type="containsText" dxfId="239" priority="252" operator="containsText" text="EN PROCESO">
      <formula>NOT(ISERROR(SEARCH("EN PROCESO",C208)))</formula>
    </cfRule>
    <cfRule type="containsText" dxfId="238" priority="253" operator="containsText" text="FINALIZADO">
      <formula>NOT(ISERROR(SEARCH("FINALIZADO",C208)))</formula>
    </cfRule>
    <cfRule type="containsText" dxfId="237" priority="254" operator="containsText" text="EN EJECUCIÓN">
      <formula>NOT(ISERROR(SEARCH("EN EJECUCIÓN",C208)))</formula>
    </cfRule>
    <cfRule type="cellIs" dxfId="236" priority="255" operator="equal">
      <formula>"FIRMADO"</formula>
    </cfRule>
  </conditionalFormatting>
  <conditionalFormatting sqref="A210">
    <cfRule type="cellIs" dxfId="235" priority="251" operator="equal">
      <formula>2022</formula>
    </cfRule>
  </conditionalFormatting>
  <conditionalFormatting sqref="A210">
    <cfRule type="cellIs" dxfId="234" priority="250" operator="equal">
      <formula>2022</formula>
    </cfRule>
  </conditionalFormatting>
  <conditionalFormatting sqref="B211 B213 B215 B217 B219 B221 B223 B225 B227 B229">
    <cfRule type="duplicateValues" dxfId="233" priority="249"/>
  </conditionalFormatting>
  <conditionalFormatting sqref="B1:B1048576">
    <cfRule type="duplicateValues" dxfId="232" priority="278"/>
  </conditionalFormatting>
  <conditionalFormatting sqref="C209">
    <cfRule type="containsText" dxfId="231" priority="245" operator="containsText" text="EN PROCESO">
      <formula>NOT(ISERROR(SEARCH("EN PROCESO",C209)))</formula>
    </cfRule>
    <cfRule type="containsText" dxfId="230" priority="246" operator="containsText" text="FINALIZADO">
      <formula>NOT(ISERROR(SEARCH("FINALIZADO",C209)))</formula>
    </cfRule>
    <cfRule type="containsText" dxfId="229" priority="247" operator="containsText" text="EN EJECUCIÓN">
      <formula>NOT(ISERROR(SEARCH("EN EJECUCIÓN",C209)))</formula>
    </cfRule>
    <cfRule type="cellIs" dxfId="228" priority="248" operator="equal">
      <formula>"FIRMADO"</formula>
    </cfRule>
  </conditionalFormatting>
  <conditionalFormatting sqref="C209">
    <cfRule type="containsText" dxfId="227" priority="241" operator="containsText" text="EN PROCESO">
      <formula>NOT(ISERROR(SEARCH("EN PROCESO",C209)))</formula>
    </cfRule>
    <cfRule type="containsText" dxfId="226" priority="242" operator="containsText" text="FINALIZADO">
      <formula>NOT(ISERROR(SEARCH("FINALIZADO",C209)))</formula>
    </cfRule>
    <cfRule type="containsText" dxfId="225" priority="243" operator="containsText" text="EN EJECUCIÓN">
      <formula>NOT(ISERROR(SEARCH("EN EJECUCIÓN",C209)))</formula>
    </cfRule>
    <cfRule type="cellIs" dxfId="224" priority="244" operator="equal">
      <formula>"FIRMADO"</formula>
    </cfRule>
  </conditionalFormatting>
  <conditionalFormatting sqref="C205:C207">
    <cfRule type="containsText" dxfId="223" priority="237" operator="containsText" text="EN PROCESO">
      <formula>NOT(ISERROR(SEARCH("EN PROCESO",C205)))</formula>
    </cfRule>
    <cfRule type="containsText" dxfId="222" priority="238" operator="containsText" text="FINALIZADO">
      <formula>NOT(ISERROR(SEARCH("FINALIZADO",C205)))</formula>
    </cfRule>
    <cfRule type="containsText" dxfId="221" priority="239" operator="containsText" text="EN EJECUCIÓN">
      <formula>NOT(ISERROR(SEARCH("EN EJECUCIÓN",C205)))</formula>
    </cfRule>
    <cfRule type="cellIs" dxfId="220" priority="240" operator="equal">
      <formula>"FIRMADO"</formula>
    </cfRule>
  </conditionalFormatting>
  <conditionalFormatting sqref="C205:C207">
    <cfRule type="containsText" dxfId="219" priority="233" operator="containsText" text="EN PROCESO">
      <formula>NOT(ISERROR(SEARCH("EN PROCESO",C205)))</formula>
    </cfRule>
    <cfRule type="containsText" dxfId="218" priority="234" operator="containsText" text="FINALIZADO">
      <formula>NOT(ISERROR(SEARCH("FINALIZADO",C205)))</formula>
    </cfRule>
    <cfRule type="containsText" dxfId="217" priority="235" operator="containsText" text="EN EJECUCIÓN">
      <formula>NOT(ISERROR(SEARCH("EN EJECUCIÓN",C205)))</formula>
    </cfRule>
    <cfRule type="cellIs" dxfId="216" priority="236" operator="equal">
      <formula>"FIRMADO"</formula>
    </cfRule>
  </conditionalFormatting>
  <conditionalFormatting sqref="C204">
    <cfRule type="containsText" dxfId="215" priority="229" operator="containsText" text="EN PROCESO">
      <formula>NOT(ISERROR(SEARCH("EN PROCESO",C204)))</formula>
    </cfRule>
    <cfRule type="containsText" dxfId="214" priority="230" operator="containsText" text="FINALIZADO">
      <formula>NOT(ISERROR(SEARCH("FINALIZADO",C204)))</formula>
    </cfRule>
    <cfRule type="containsText" dxfId="213" priority="231" operator="containsText" text="EN EJECUCIÓN">
      <formula>NOT(ISERROR(SEARCH("EN EJECUCIÓN",C204)))</formula>
    </cfRule>
    <cfRule type="cellIs" dxfId="212" priority="232" operator="equal">
      <formula>"FIRMADO"</formula>
    </cfRule>
  </conditionalFormatting>
  <conditionalFormatting sqref="C204">
    <cfRule type="containsText" dxfId="211" priority="225" operator="containsText" text="EN PROCESO">
      <formula>NOT(ISERROR(SEARCH("EN PROCESO",C204)))</formula>
    </cfRule>
    <cfRule type="containsText" dxfId="210" priority="226" operator="containsText" text="FINALIZADO">
      <formula>NOT(ISERROR(SEARCH("FINALIZADO",C204)))</formula>
    </cfRule>
    <cfRule type="containsText" dxfId="209" priority="227" operator="containsText" text="EN EJECUCIÓN">
      <formula>NOT(ISERROR(SEARCH("EN EJECUCIÓN",C204)))</formula>
    </cfRule>
    <cfRule type="cellIs" dxfId="208" priority="228" operator="equal">
      <formula>"FIRMADO"</formula>
    </cfRule>
  </conditionalFormatting>
  <conditionalFormatting sqref="C198">
    <cfRule type="containsText" dxfId="207" priority="221" operator="containsText" text="EN PROCESO">
      <formula>NOT(ISERROR(SEARCH("EN PROCESO",C198)))</formula>
    </cfRule>
    <cfRule type="containsText" dxfId="206" priority="222" operator="containsText" text="FINALIZADO">
      <formula>NOT(ISERROR(SEARCH("FINALIZADO",C198)))</formula>
    </cfRule>
    <cfRule type="containsText" dxfId="205" priority="223" operator="containsText" text="EN EJECUCIÓN">
      <formula>NOT(ISERROR(SEARCH("EN EJECUCIÓN",C198)))</formula>
    </cfRule>
    <cfRule type="cellIs" dxfId="204" priority="224" operator="equal">
      <formula>"FIRMADO"</formula>
    </cfRule>
  </conditionalFormatting>
  <conditionalFormatting sqref="C198">
    <cfRule type="containsText" dxfId="203" priority="217" operator="containsText" text="EN PROCESO">
      <formula>NOT(ISERROR(SEARCH("EN PROCESO",C198)))</formula>
    </cfRule>
    <cfRule type="containsText" dxfId="202" priority="218" operator="containsText" text="FINALIZADO">
      <formula>NOT(ISERROR(SEARCH("FINALIZADO",C198)))</formula>
    </cfRule>
    <cfRule type="containsText" dxfId="201" priority="219" operator="containsText" text="EN EJECUCIÓN">
      <formula>NOT(ISERROR(SEARCH("EN EJECUCIÓN",C198)))</formula>
    </cfRule>
    <cfRule type="cellIs" dxfId="200" priority="220" operator="equal">
      <formula>"FIRMADO"</formula>
    </cfRule>
  </conditionalFormatting>
  <conditionalFormatting sqref="C194">
    <cfRule type="containsText" dxfId="199" priority="213" operator="containsText" text="EN PROCESO">
      <formula>NOT(ISERROR(SEARCH("EN PROCESO",C194)))</formula>
    </cfRule>
    <cfRule type="containsText" dxfId="198" priority="214" operator="containsText" text="FINALIZADO">
      <formula>NOT(ISERROR(SEARCH("FINALIZADO",C194)))</formula>
    </cfRule>
    <cfRule type="containsText" dxfId="197" priority="215" operator="containsText" text="EN EJECUCIÓN">
      <formula>NOT(ISERROR(SEARCH("EN EJECUCIÓN",C194)))</formula>
    </cfRule>
    <cfRule type="cellIs" dxfId="196" priority="216" operator="equal">
      <formula>"FIRMADO"</formula>
    </cfRule>
  </conditionalFormatting>
  <conditionalFormatting sqref="C194">
    <cfRule type="containsText" dxfId="195" priority="209" operator="containsText" text="EN PROCESO">
      <formula>NOT(ISERROR(SEARCH("EN PROCESO",C194)))</formula>
    </cfRule>
    <cfRule type="containsText" dxfId="194" priority="210" operator="containsText" text="FINALIZADO">
      <formula>NOT(ISERROR(SEARCH("FINALIZADO",C194)))</formula>
    </cfRule>
    <cfRule type="containsText" dxfId="193" priority="211" operator="containsText" text="EN EJECUCIÓN">
      <formula>NOT(ISERROR(SEARCH("EN EJECUCIÓN",C194)))</formula>
    </cfRule>
    <cfRule type="cellIs" dxfId="192" priority="212" operator="equal">
      <formula>"FIRMADO"</formula>
    </cfRule>
  </conditionalFormatting>
  <conditionalFormatting sqref="C207">
    <cfRule type="containsText" dxfId="191" priority="205" operator="containsText" text="EN PROCESO">
      <formula>NOT(ISERROR(SEARCH("EN PROCESO",C207)))</formula>
    </cfRule>
    <cfRule type="containsText" dxfId="190" priority="206" operator="containsText" text="FINALIZADO">
      <formula>NOT(ISERROR(SEARCH("FINALIZADO",C207)))</formula>
    </cfRule>
    <cfRule type="containsText" dxfId="189" priority="207" operator="containsText" text="EN EJECUCIÓN">
      <formula>NOT(ISERROR(SEARCH("EN EJECUCIÓN",C207)))</formula>
    </cfRule>
    <cfRule type="cellIs" dxfId="188" priority="208" operator="equal">
      <formula>"FIRMADO"</formula>
    </cfRule>
  </conditionalFormatting>
  <conditionalFormatting sqref="C207">
    <cfRule type="containsText" dxfId="187" priority="201" operator="containsText" text="EN PROCESO">
      <formula>NOT(ISERROR(SEARCH("EN PROCESO",C207)))</formula>
    </cfRule>
    <cfRule type="containsText" dxfId="186" priority="202" operator="containsText" text="FINALIZADO">
      <formula>NOT(ISERROR(SEARCH("FINALIZADO",C207)))</formula>
    </cfRule>
    <cfRule type="containsText" dxfId="185" priority="203" operator="containsText" text="EN EJECUCIÓN">
      <formula>NOT(ISERROR(SEARCH("EN EJECUCIÓN",C207)))</formula>
    </cfRule>
    <cfRule type="cellIs" dxfId="184" priority="204" operator="equal">
      <formula>"FIRMADO"</formula>
    </cfRule>
  </conditionalFormatting>
  <conditionalFormatting sqref="C199">
    <cfRule type="containsText" dxfId="183" priority="197" operator="containsText" text="EN PROCESO">
      <formula>NOT(ISERROR(SEARCH("EN PROCESO",C199)))</formula>
    </cfRule>
    <cfRule type="containsText" dxfId="182" priority="198" operator="containsText" text="FINALIZADO">
      <formula>NOT(ISERROR(SEARCH("FINALIZADO",C199)))</formula>
    </cfRule>
    <cfRule type="containsText" dxfId="181" priority="199" operator="containsText" text="EN EJECUCIÓN">
      <formula>NOT(ISERROR(SEARCH("EN EJECUCIÓN",C199)))</formula>
    </cfRule>
    <cfRule type="cellIs" dxfId="180" priority="200" operator="equal">
      <formula>"FIRMADO"</formula>
    </cfRule>
  </conditionalFormatting>
  <conditionalFormatting sqref="C199">
    <cfRule type="containsText" dxfId="179" priority="193" operator="containsText" text="EN PROCESO">
      <formula>NOT(ISERROR(SEARCH("EN PROCESO",C199)))</formula>
    </cfRule>
    <cfRule type="containsText" dxfId="178" priority="194" operator="containsText" text="FINALIZADO">
      <formula>NOT(ISERROR(SEARCH("FINALIZADO",C199)))</formula>
    </cfRule>
    <cfRule type="containsText" dxfId="177" priority="195" operator="containsText" text="EN EJECUCIÓN">
      <formula>NOT(ISERROR(SEARCH("EN EJECUCIÓN",C199)))</formula>
    </cfRule>
    <cfRule type="cellIs" dxfId="176" priority="196" operator="equal">
      <formula>"FIRMADO"</formula>
    </cfRule>
  </conditionalFormatting>
  <conditionalFormatting sqref="C199">
    <cfRule type="containsText" dxfId="175" priority="189" operator="containsText" text="EN PROCESO">
      <formula>NOT(ISERROR(SEARCH("EN PROCESO",C199)))</formula>
    </cfRule>
    <cfRule type="containsText" dxfId="174" priority="190" operator="containsText" text="FINALIZADO">
      <formula>NOT(ISERROR(SEARCH("FINALIZADO",C199)))</formula>
    </cfRule>
    <cfRule type="containsText" dxfId="173" priority="191" operator="containsText" text="EN EJECUCIÓN">
      <formula>NOT(ISERROR(SEARCH("EN EJECUCIÓN",C199)))</formula>
    </cfRule>
    <cfRule type="cellIs" dxfId="172" priority="192" operator="equal">
      <formula>"FIRMADO"</formula>
    </cfRule>
  </conditionalFormatting>
  <conditionalFormatting sqref="C200:C201">
    <cfRule type="containsText" dxfId="171" priority="185" operator="containsText" text="EN PROCESO">
      <formula>NOT(ISERROR(SEARCH("EN PROCESO",C200)))</formula>
    </cfRule>
    <cfRule type="containsText" dxfId="170" priority="186" operator="containsText" text="FINALIZADO">
      <formula>NOT(ISERROR(SEARCH("FINALIZADO",C200)))</formula>
    </cfRule>
    <cfRule type="containsText" dxfId="169" priority="187" operator="containsText" text="EN EJECUCIÓN">
      <formula>NOT(ISERROR(SEARCH("EN EJECUCIÓN",C200)))</formula>
    </cfRule>
    <cfRule type="cellIs" dxfId="168" priority="188" operator="equal">
      <formula>"FIRMADO"</formula>
    </cfRule>
  </conditionalFormatting>
  <conditionalFormatting sqref="C200:C201">
    <cfRule type="containsText" dxfId="167" priority="181" operator="containsText" text="EN PROCESO">
      <formula>NOT(ISERROR(SEARCH("EN PROCESO",C200)))</formula>
    </cfRule>
    <cfRule type="containsText" dxfId="166" priority="182" operator="containsText" text="FINALIZADO">
      <formula>NOT(ISERROR(SEARCH("FINALIZADO",C200)))</formula>
    </cfRule>
    <cfRule type="containsText" dxfId="165" priority="183" operator="containsText" text="EN EJECUCIÓN">
      <formula>NOT(ISERROR(SEARCH("EN EJECUCIÓN",C200)))</formula>
    </cfRule>
    <cfRule type="cellIs" dxfId="164" priority="184" operator="equal">
      <formula>"FIRMADO"</formula>
    </cfRule>
  </conditionalFormatting>
  <conditionalFormatting sqref="C200:C201">
    <cfRule type="containsText" dxfId="163" priority="177" operator="containsText" text="EN PROCESO">
      <formula>NOT(ISERROR(SEARCH("EN PROCESO",C200)))</formula>
    </cfRule>
    <cfRule type="containsText" dxfId="162" priority="178" operator="containsText" text="FINALIZADO">
      <formula>NOT(ISERROR(SEARCH("FINALIZADO",C200)))</formula>
    </cfRule>
    <cfRule type="containsText" dxfId="161" priority="179" operator="containsText" text="EN EJECUCIÓN">
      <formula>NOT(ISERROR(SEARCH("EN EJECUCIÓN",C200)))</formula>
    </cfRule>
    <cfRule type="cellIs" dxfId="160" priority="180" operator="equal">
      <formula>"FIRMADO"</formula>
    </cfRule>
  </conditionalFormatting>
  <conditionalFormatting sqref="C202:C203">
    <cfRule type="containsText" dxfId="159" priority="173" operator="containsText" text="EN PROCESO">
      <formula>NOT(ISERROR(SEARCH("EN PROCESO",C202)))</formula>
    </cfRule>
    <cfRule type="containsText" dxfId="158" priority="174" operator="containsText" text="FINALIZADO">
      <formula>NOT(ISERROR(SEARCH("FINALIZADO",C202)))</formula>
    </cfRule>
    <cfRule type="containsText" dxfId="157" priority="175" operator="containsText" text="EN EJECUCIÓN">
      <formula>NOT(ISERROR(SEARCH("EN EJECUCIÓN",C202)))</formula>
    </cfRule>
    <cfRule type="cellIs" dxfId="156" priority="176" operator="equal">
      <formula>"FIRMADO"</formula>
    </cfRule>
  </conditionalFormatting>
  <conditionalFormatting sqref="C202:C203">
    <cfRule type="containsText" dxfId="155" priority="169" operator="containsText" text="EN PROCESO">
      <formula>NOT(ISERROR(SEARCH("EN PROCESO",C202)))</formula>
    </cfRule>
    <cfRule type="containsText" dxfId="154" priority="170" operator="containsText" text="FINALIZADO">
      <formula>NOT(ISERROR(SEARCH("FINALIZADO",C202)))</formula>
    </cfRule>
    <cfRule type="containsText" dxfId="153" priority="171" operator="containsText" text="EN EJECUCIÓN">
      <formula>NOT(ISERROR(SEARCH("EN EJECUCIÓN",C202)))</formula>
    </cfRule>
    <cfRule type="cellIs" dxfId="152" priority="172" operator="equal">
      <formula>"FIRMADO"</formula>
    </cfRule>
  </conditionalFormatting>
  <conditionalFormatting sqref="C202:C203">
    <cfRule type="containsText" dxfId="151" priority="165" operator="containsText" text="EN PROCESO">
      <formula>NOT(ISERROR(SEARCH("EN PROCESO",C202)))</formula>
    </cfRule>
    <cfRule type="containsText" dxfId="150" priority="166" operator="containsText" text="FINALIZADO">
      <formula>NOT(ISERROR(SEARCH("FINALIZADO",C202)))</formula>
    </cfRule>
    <cfRule type="containsText" dxfId="149" priority="167" operator="containsText" text="EN EJECUCIÓN">
      <formula>NOT(ISERROR(SEARCH("EN EJECUCIÓN",C202)))</formula>
    </cfRule>
    <cfRule type="cellIs" dxfId="148" priority="168" operator="equal">
      <formula>"FIRMADO"</formula>
    </cfRule>
  </conditionalFormatting>
  <conditionalFormatting sqref="C208">
    <cfRule type="containsText" dxfId="147" priority="161" operator="containsText" text="EN PROCESO">
      <formula>NOT(ISERROR(SEARCH("EN PROCESO",C208)))</formula>
    </cfRule>
    <cfRule type="containsText" dxfId="146" priority="162" operator="containsText" text="FINALIZADO">
      <formula>NOT(ISERROR(SEARCH("FINALIZADO",C208)))</formula>
    </cfRule>
    <cfRule type="containsText" dxfId="145" priority="163" operator="containsText" text="EN EJECUCIÓN">
      <formula>NOT(ISERROR(SEARCH("EN EJECUCIÓN",C208)))</formula>
    </cfRule>
    <cfRule type="cellIs" dxfId="144" priority="164" operator="equal">
      <formula>"FIRMADO"</formula>
    </cfRule>
  </conditionalFormatting>
  <conditionalFormatting sqref="C208">
    <cfRule type="containsText" dxfId="143" priority="157" operator="containsText" text="EN PROCESO">
      <formula>NOT(ISERROR(SEARCH("EN PROCESO",C208)))</formula>
    </cfRule>
    <cfRule type="containsText" dxfId="142" priority="158" operator="containsText" text="FINALIZADO">
      <formula>NOT(ISERROR(SEARCH("FINALIZADO",C208)))</formula>
    </cfRule>
    <cfRule type="containsText" dxfId="141" priority="159" operator="containsText" text="EN EJECUCIÓN">
      <formula>NOT(ISERROR(SEARCH("EN EJECUCIÓN",C208)))</formula>
    </cfRule>
    <cfRule type="cellIs" dxfId="140" priority="160" operator="equal">
      <formula>"FIRMADO"</formula>
    </cfRule>
  </conditionalFormatting>
  <conditionalFormatting sqref="C208">
    <cfRule type="containsText" dxfId="139" priority="153" operator="containsText" text="EN PROCESO">
      <formula>NOT(ISERROR(SEARCH("EN PROCESO",C208)))</formula>
    </cfRule>
    <cfRule type="containsText" dxfId="138" priority="154" operator="containsText" text="FINALIZADO">
      <formula>NOT(ISERROR(SEARCH("FINALIZADO",C208)))</formula>
    </cfRule>
    <cfRule type="containsText" dxfId="137" priority="155" operator="containsText" text="EN EJECUCIÓN">
      <formula>NOT(ISERROR(SEARCH("EN EJECUCIÓN",C208)))</formula>
    </cfRule>
    <cfRule type="cellIs" dxfId="136" priority="156" operator="equal">
      <formula>"FIRMADO"</formula>
    </cfRule>
  </conditionalFormatting>
  <conditionalFormatting sqref="C205:C207">
    <cfRule type="containsText" dxfId="135" priority="149" operator="containsText" text="EN PROCESO">
      <formula>NOT(ISERROR(SEARCH("EN PROCESO",C205)))</formula>
    </cfRule>
    <cfRule type="containsText" dxfId="134" priority="150" operator="containsText" text="FINALIZADO">
      <formula>NOT(ISERROR(SEARCH("FINALIZADO",C205)))</formula>
    </cfRule>
    <cfRule type="containsText" dxfId="133" priority="151" operator="containsText" text="EN EJECUCIÓN">
      <formula>NOT(ISERROR(SEARCH("EN EJECUCIÓN",C205)))</formula>
    </cfRule>
    <cfRule type="cellIs" dxfId="132" priority="152" operator="equal">
      <formula>"FIRMADO"</formula>
    </cfRule>
  </conditionalFormatting>
  <conditionalFormatting sqref="C205:C207">
    <cfRule type="containsText" dxfId="131" priority="145" operator="containsText" text="EN PROCESO">
      <formula>NOT(ISERROR(SEARCH("EN PROCESO",C205)))</formula>
    </cfRule>
    <cfRule type="containsText" dxfId="130" priority="146" operator="containsText" text="FINALIZADO">
      <formula>NOT(ISERROR(SEARCH("FINALIZADO",C205)))</formula>
    </cfRule>
    <cfRule type="containsText" dxfId="129" priority="147" operator="containsText" text="EN EJECUCIÓN">
      <formula>NOT(ISERROR(SEARCH("EN EJECUCIÓN",C205)))</formula>
    </cfRule>
    <cfRule type="cellIs" dxfId="128" priority="148" operator="equal">
      <formula>"FIRMADO"</formula>
    </cfRule>
  </conditionalFormatting>
  <conditionalFormatting sqref="C218:C219">
    <cfRule type="containsText" dxfId="127" priority="141" operator="containsText" text="EN PROCESO">
      <formula>NOT(ISERROR(SEARCH("EN PROCESO",C218)))</formula>
    </cfRule>
    <cfRule type="containsText" dxfId="126" priority="142" operator="containsText" text="FINALIZADO">
      <formula>NOT(ISERROR(SEARCH("FINALIZADO",C218)))</formula>
    </cfRule>
    <cfRule type="containsText" dxfId="125" priority="143" operator="containsText" text="EN EJECUCIÓN">
      <formula>NOT(ISERROR(SEARCH("EN EJECUCIÓN",C218)))</formula>
    </cfRule>
    <cfRule type="cellIs" dxfId="124" priority="144" operator="equal">
      <formula>"FIRMADO"</formula>
    </cfRule>
  </conditionalFormatting>
  <conditionalFormatting sqref="C218:C219">
    <cfRule type="containsText" dxfId="123" priority="137" operator="containsText" text="EN PROCESO">
      <formula>NOT(ISERROR(SEARCH("EN PROCESO",C218)))</formula>
    </cfRule>
    <cfRule type="containsText" dxfId="122" priority="138" operator="containsText" text="FINALIZADO">
      <formula>NOT(ISERROR(SEARCH("FINALIZADO",C218)))</formula>
    </cfRule>
    <cfRule type="containsText" dxfId="121" priority="139" operator="containsText" text="EN EJECUCIÓN">
      <formula>NOT(ISERROR(SEARCH("EN EJECUCIÓN",C218)))</formula>
    </cfRule>
    <cfRule type="cellIs" dxfId="120" priority="140" operator="equal">
      <formula>"FIRMADO"</formula>
    </cfRule>
  </conditionalFormatting>
  <conditionalFormatting sqref="C218:C219">
    <cfRule type="containsText" dxfId="119" priority="133" operator="containsText" text="EN PROCESO">
      <formula>NOT(ISERROR(SEARCH("EN PROCESO",C218)))</formula>
    </cfRule>
    <cfRule type="containsText" dxfId="118" priority="134" operator="containsText" text="FINALIZADO">
      <formula>NOT(ISERROR(SEARCH("FINALIZADO",C218)))</formula>
    </cfRule>
    <cfRule type="containsText" dxfId="117" priority="135" operator="containsText" text="EN EJECUCIÓN">
      <formula>NOT(ISERROR(SEARCH("EN EJECUCIÓN",C218)))</formula>
    </cfRule>
    <cfRule type="cellIs" dxfId="116" priority="136" operator="equal">
      <formula>"FIRMADO"</formula>
    </cfRule>
  </conditionalFormatting>
  <conditionalFormatting sqref="C218:C219">
    <cfRule type="containsText" dxfId="115" priority="129" operator="containsText" text="EN PROCESO">
      <formula>NOT(ISERROR(SEARCH("EN PROCESO",C218)))</formula>
    </cfRule>
    <cfRule type="containsText" dxfId="114" priority="130" operator="containsText" text="FINALIZADO">
      <formula>NOT(ISERROR(SEARCH("FINALIZADO",C218)))</formula>
    </cfRule>
    <cfRule type="containsText" dxfId="113" priority="131" operator="containsText" text="EN EJECUCIÓN">
      <formula>NOT(ISERROR(SEARCH("EN EJECUCIÓN",C218)))</formula>
    </cfRule>
    <cfRule type="cellIs" dxfId="112" priority="132" operator="equal">
      <formula>"FIRMADO"</formula>
    </cfRule>
  </conditionalFormatting>
  <conditionalFormatting sqref="C218:C219">
    <cfRule type="containsText" dxfId="111" priority="125" operator="containsText" text="EN PROCESO">
      <formula>NOT(ISERROR(SEARCH("EN PROCESO",C218)))</formula>
    </cfRule>
    <cfRule type="containsText" dxfId="110" priority="126" operator="containsText" text="FINALIZADO">
      <formula>NOT(ISERROR(SEARCH("FINALIZADO",C218)))</formula>
    </cfRule>
    <cfRule type="containsText" dxfId="109" priority="127" operator="containsText" text="EN EJECUCIÓN">
      <formula>NOT(ISERROR(SEARCH("EN EJECUCIÓN",C218)))</formula>
    </cfRule>
    <cfRule type="cellIs" dxfId="108" priority="128" operator="equal">
      <formula>"FIRMADO"</formula>
    </cfRule>
  </conditionalFormatting>
  <conditionalFormatting sqref="C212:C214">
    <cfRule type="containsText" dxfId="107" priority="121" operator="containsText" text="EN PROCESO">
      <formula>NOT(ISERROR(SEARCH("EN PROCESO",C212)))</formula>
    </cfRule>
    <cfRule type="containsText" dxfId="106" priority="122" operator="containsText" text="FINALIZADO">
      <formula>NOT(ISERROR(SEARCH("FINALIZADO",C212)))</formula>
    </cfRule>
    <cfRule type="containsText" dxfId="105" priority="123" operator="containsText" text="EN EJECUCIÓN">
      <formula>NOT(ISERROR(SEARCH("EN EJECUCIÓN",C212)))</formula>
    </cfRule>
    <cfRule type="cellIs" dxfId="104" priority="124" operator="equal">
      <formula>"FIRMADO"</formula>
    </cfRule>
  </conditionalFormatting>
  <conditionalFormatting sqref="C212:C214">
    <cfRule type="containsText" dxfId="103" priority="117" operator="containsText" text="EN PROCESO">
      <formula>NOT(ISERROR(SEARCH("EN PROCESO",C212)))</formula>
    </cfRule>
    <cfRule type="containsText" dxfId="102" priority="118" operator="containsText" text="FINALIZADO">
      <formula>NOT(ISERROR(SEARCH("FINALIZADO",C212)))</formula>
    </cfRule>
    <cfRule type="containsText" dxfId="101" priority="119" operator="containsText" text="EN EJECUCIÓN">
      <formula>NOT(ISERROR(SEARCH("EN EJECUCIÓN",C212)))</formula>
    </cfRule>
    <cfRule type="cellIs" dxfId="100" priority="120" operator="equal">
      <formula>"FIRMADO"</formula>
    </cfRule>
  </conditionalFormatting>
  <conditionalFormatting sqref="C212:C214">
    <cfRule type="containsText" dxfId="99" priority="113" operator="containsText" text="EN PROCESO">
      <formula>NOT(ISERROR(SEARCH("EN PROCESO",C212)))</formula>
    </cfRule>
    <cfRule type="containsText" dxfId="98" priority="114" operator="containsText" text="FINALIZADO">
      <formula>NOT(ISERROR(SEARCH("FINALIZADO",C212)))</formula>
    </cfRule>
    <cfRule type="containsText" dxfId="97" priority="115" operator="containsText" text="EN EJECUCIÓN">
      <formula>NOT(ISERROR(SEARCH("EN EJECUCIÓN",C212)))</formula>
    </cfRule>
    <cfRule type="cellIs" dxfId="96" priority="116" operator="equal">
      <formula>"FIRMADO"</formula>
    </cfRule>
  </conditionalFormatting>
  <conditionalFormatting sqref="C212:C214">
    <cfRule type="containsText" dxfId="95" priority="109" operator="containsText" text="EN PROCESO">
      <formula>NOT(ISERROR(SEARCH("EN PROCESO",C212)))</formula>
    </cfRule>
    <cfRule type="containsText" dxfId="94" priority="110" operator="containsText" text="FINALIZADO">
      <formula>NOT(ISERROR(SEARCH("FINALIZADO",C212)))</formula>
    </cfRule>
    <cfRule type="containsText" dxfId="93" priority="111" operator="containsText" text="EN EJECUCIÓN">
      <formula>NOT(ISERROR(SEARCH("EN EJECUCIÓN",C212)))</formula>
    </cfRule>
    <cfRule type="cellIs" dxfId="92" priority="112" operator="equal">
      <formula>"FIRMADO"</formula>
    </cfRule>
  </conditionalFormatting>
  <conditionalFormatting sqref="C212:C214">
    <cfRule type="containsText" dxfId="91" priority="105" operator="containsText" text="EN PROCESO">
      <formula>NOT(ISERROR(SEARCH("EN PROCESO",C212)))</formula>
    </cfRule>
    <cfRule type="containsText" dxfId="90" priority="106" operator="containsText" text="FINALIZADO">
      <formula>NOT(ISERROR(SEARCH("FINALIZADO",C212)))</formula>
    </cfRule>
    <cfRule type="containsText" dxfId="89" priority="107" operator="containsText" text="EN EJECUCIÓN">
      <formula>NOT(ISERROR(SEARCH("EN EJECUCIÓN",C212)))</formula>
    </cfRule>
    <cfRule type="cellIs" dxfId="88" priority="108" operator="equal">
      <formula>"FIRMADO"</formula>
    </cfRule>
  </conditionalFormatting>
  <conditionalFormatting sqref="C209">
    <cfRule type="containsText" dxfId="87" priority="101" operator="containsText" text="EN PROCESO">
      <formula>NOT(ISERROR(SEARCH("EN PROCESO",C209)))</formula>
    </cfRule>
    <cfRule type="containsText" dxfId="86" priority="102" operator="containsText" text="FINALIZADO">
      <formula>NOT(ISERROR(SEARCH("FINALIZADO",C209)))</formula>
    </cfRule>
    <cfRule type="containsText" dxfId="85" priority="103" operator="containsText" text="EN EJECUCIÓN">
      <formula>NOT(ISERROR(SEARCH("EN EJECUCIÓN",C209)))</formula>
    </cfRule>
    <cfRule type="cellIs" dxfId="84" priority="104" operator="equal">
      <formula>"FIRMADO"</formula>
    </cfRule>
  </conditionalFormatting>
  <conditionalFormatting sqref="C209">
    <cfRule type="containsText" dxfId="83" priority="97" operator="containsText" text="EN PROCESO">
      <formula>NOT(ISERROR(SEARCH("EN PROCESO",C209)))</formula>
    </cfRule>
    <cfRule type="containsText" dxfId="82" priority="98" operator="containsText" text="FINALIZADO">
      <formula>NOT(ISERROR(SEARCH("FINALIZADO",C209)))</formula>
    </cfRule>
    <cfRule type="containsText" dxfId="81" priority="99" operator="containsText" text="EN EJECUCIÓN">
      <formula>NOT(ISERROR(SEARCH("EN EJECUCIÓN",C209)))</formula>
    </cfRule>
    <cfRule type="cellIs" dxfId="80" priority="100" operator="equal">
      <formula>"FIRMADO"</formula>
    </cfRule>
  </conditionalFormatting>
  <conditionalFormatting sqref="C209">
    <cfRule type="containsText" dxfId="79" priority="93" operator="containsText" text="EN PROCESO">
      <formula>NOT(ISERROR(SEARCH("EN PROCESO",C209)))</formula>
    </cfRule>
    <cfRule type="containsText" dxfId="78" priority="94" operator="containsText" text="FINALIZADO">
      <formula>NOT(ISERROR(SEARCH("FINALIZADO",C209)))</formula>
    </cfRule>
    <cfRule type="containsText" dxfId="77" priority="95" operator="containsText" text="EN EJECUCIÓN">
      <formula>NOT(ISERROR(SEARCH("EN EJECUCIÓN",C209)))</formula>
    </cfRule>
    <cfRule type="cellIs" dxfId="76" priority="96" operator="equal">
      <formula>"FIRMADO"</formula>
    </cfRule>
  </conditionalFormatting>
  <conditionalFormatting sqref="C209">
    <cfRule type="containsText" dxfId="75" priority="89" operator="containsText" text="EN PROCESO">
      <formula>NOT(ISERROR(SEARCH("EN PROCESO",C209)))</formula>
    </cfRule>
    <cfRule type="containsText" dxfId="74" priority="90" operator="containsText" text="FINALIZADO">
      <formula>NOT(ISERROR(SEARCH("FINALIZADO",C209)))</formula>
    </cfRule>
    <cfRule type="containsText" dxfId="73" priority="91" operator="containsText" text="EN EJECUCIÓN">
      <formula>NOT(ISERROR(SEARCH("EN EJECUCIÓN",C209)))</formula>
    </cfRule>
    <cfRule type="cellIs" dxfId="72" priority="92" operator="equal">
      <formula>"FIRMADO"</formula>
    </cfRule>
  </conditionalFormatting>
  <conditionalFormatting sqref="C209">
    <cfRule type="containsText" dxfId="71" priority="85" operator="containsText" text="EN PROCESO">
      <formula>NOT(ISERROR(SEARCH("EN PROCESO",C209)))</formula>
    </cfRule>
    <cfRule type="containsText" dxfId="70" priority="86" operator="containsText" text="FINALIZADO">
      <formula>NOT(ISERROR(SEARCH("FINALIZADO",C209)))</formula>
    </cfRule>
    <cfRule type="containsText" dxfId="69" priority="87" operator="containsText" text="EN EJECUCIÓN">
      <formula>NOT(ISERROR(SEARCH("EN EJECUCIÓN",C209)))</formula>
    </cfRule>
    <cfRule type="cellIs" dxfId="68" priority="88" operator="equal">
      <formula>"FIRMADO"</formula>
    </cfRule>
  </conditionalFormatting>
  <conditionalFormatting sqref="C209">
    <cfRule type="containsText" dxfId="67" priority="81" operator="containsText" text="EN PROCESO">
      <formula>NOT(ISERROR(SEARCH("EN PROCESO",C209)))</formula>
    </cfRule>
    <cfRule type="containsText" dxfId="66" priority="82" operator="containsText" text="FINALIZADO">
      <formula>NOT(ISERROR(SEARCH("FINALIZADO",C209)))</formula>
    </cfRule>
    <cfRule type="containsText" dxfId="65" priority="83" operator="containsText" text="EN EJECUCIÓN">
      <formula>NOT(ISERROR(SEARCH("EN EJECUCIÓN",C209)))</formula>
    </cfRule>
    <cfRule type="cellIs" dxfId="64" priority="84" operator="equal">
      <formula>"FIRMADO"</formula>
    </cfRule>
  </conditionalFormatting>
  <conditionalFormatting sqref="C209">
    <cfRule type="containsText" dxfId="63" priority="77" operator="containsText" text="EN PROCESO">
      <formula>NOT(ISERROR(SEARCH("EN PROCESO",C209)))</formula>
    </cfRule>
    <cfRule type="containsText" dxfId="62" priority="78" operator="containsText" text="FINALIZADO">
      <formula>NOT(ISERROR(SEARCH("FINALIZADO",C209)))</formula>
    </cfRule>
    <cfRule type="containsText" dxfId="61" priority="79" operator="containsText" text="EN EJECUCIÓN">
      <formula>NOT(ISERROR(SEARCH("EN EJECUCIÓN",C209)))</formula>
    </cfRule>
    <cfRule type="cellIs" dxfId="60" priority="80" operator="equal">
      <formula>"FIRMADO"</formula>
    </cfRule>
  </conditionalFormatting>
  <conditionalFormatting sqref="C220:C221">
    <cfRule type="containsText" dxfId="59" priority="73" operator="containsText" text="EN PROCESO">
      <formula>NOT(ISERROR(SEARCH("EN PROCESO",C220)))</formula>
    </cfRule>
    <cfRule type="containsText" dxfId="58" priority="74" operator="containsText" text="FINALIZADO">
      <formula>NOT(ISERROR(SEARCH("FINALIZADO",C220)))</formula>
    </cfRule>
    <cfRule type="containsText" dxfId="57" priority="75" operator="containsText" text="EN EJECUCIÓN">
      <formula>NOT(ISERROR(SEARCH("EN EJECUCIÓN",C220)))</formula>
    </cfRule>
    <cfRule type="cellIs" dxfId="56" priority="76" operator="equal">
      <formula>"FIRMADO"</formula>
    </cfRule>
  </conditionalFormatting>
  <conditionalFormatting sqref="C220:C221">
    <cfRule type="containsText" dxfId="55" priority="69" operator="containsText" text="EN PROCESO">
      <formula>NOT(ISERROR(SEARCH("EN PROCESO",C220)))</formula>
    </cfRule>
    <cfRule type="containsText" dxfId="54" priority="70" operator="containsText" text="FINALIZADO">
      <formula>NOT(ISERROR(SEARCH("FINALIZADO",C220)))</formula>
    </cfRule>
    <cfRule type="containsText" dxfId="53" priority="71" operator="containsText" text="EN EJECUCIÓN">
      <formula>NOT(ISERROR(SEARCH("EN EJECUCIÓN",C220)))</formula>
    </cfRule>
    <cfRule type="cellIs" dxfId="52" priority="72" operator="equal">
      <formula>"FIRMADO"</formula>
    </cfRule>
  </conditionalFormatting>
  <conditionalFormatting sqref="C220:C221">
    <cfRule type="containsText" dxfId="51" priority="65" operator="containsText" text="EN PROCESO">
      <formula>NOT(ISERROR(SEARCH("EN PROCESO",C220)))</formula>
    </cfRule>
    <cfRule type="containsText" dxfId="50" priority="66" operator="containsText" text="FINALIZADO">
      <formula>NOT(ISERROR(SEARCH("FINALIZADO",C220)))</formula>
    </cfRule>
    <cfRule type="containsText" dxfId="49" priority="67" operator="containsText" text="EN EJECUCIÓN">
      <formula>NOT(ISERROR(SEARCH("EN EJECUCIÓN",C220)))</formula>
    </cfRule>
    <cfRule type="cellIs" dxfId="48" priority="68" operator="equal">
      <formula>"FIRMADO"</formula>
    </cfRule>
  </conditionalFormatting>
  <conditionalFormatting sqref="C220:C221">
    <cfRule type="containsText" dxfId="47" priority="61" operator="containsText" text="EN PROCESO">
      <formula>NOT(ISERROR(SEARCH("EN PROCESO",C220)))</formula>
    </cfRule>
    <cfRule type="containsText" dxfId="46" priority="62" operator="containsText" text="FINALIZADO">
      <formula>NOT(ISERROR(SEARCH("FINALIZADO",C220)))</formula>
    </cfRule>
    <cfRule type="containsText" dxfId="45" priority="63" operator="containsText" text="EN EJECUCIÓN">
      <formula>NOT(ISERROR(SEARCH("EN EJECUCIÓN",C220)))</formula>
    </cfRule>
    <cfRule type="cellIs" dxfId="44" priority="64" operator="equal">
      <formula>"FIRMADO"</formula>
    </cfRule>
  </conditionalFormatting>
  <conditionalFormatting sqref="C220:C221">
    <cfRule type="containsText" dxfId="43" priority="57" operator="containsText" text="EN PROCESO">
      <formula>NOT(ISERROR(SEARCH("EN PROCESO",C220)))</formula>
    </cfRule>
    <cfRule type="containsText" dxfId="42" priority="58" operator="containsText" text="FINALIZADO">
      <formula>NOT(ISERROR(SEARCH("FINALIZADO",C220)))</formula>
    </cfRule>
    <cfRule type="containsText" dxfId="41" priority="59" operator="containsText" text="EN EJECUCIÓN">
      <formula>NOT(ISERROR(SEARCH("EN EJECUCIÓN",C220)))</formula>
    </cfRule>
    <cfRule type="cellIs" dxfId="40" priority="60" operator="equal">
      <formula>"FIRMADO"</formula>
    </cfRule>
  </conditionalFormatting>
  <conditionalFormatting sqref="C197:C198">
    <cfRule type="containsText" dxfId="39" priority="53" operator="containsText" text="EN PROCESO">
      <formula>NOT(ISERROR(SEARCH("EN PROCESO",C197)))</formula>
    </cfRule>
    <cfRule type="containsText" dxfId="38" priority="54" operator="containsText" text="FINALIZADO">
      <formula>NOT(ISERROR(SEARCH("FINALIZADO",C197)))</formula>
    </cfRule>
    <cfRule type="containsText" dxfId="37" priority="55" operator="containsText" text="EN EJECUCIÓN">
      <formula>NOT(ISERROR(SEARCH("EN EJECUCIÓN",C197)))</formula>
    </cfRule>
    <cfRule type="cellIs" dxfId="36" priority="56" operator="equal">
      <formula>"FIRMADO"</formula>
    </cfRule>
  </conditionalFormatting>
  <conditionalFormatting sqref="C197:C198">
    <cfRule type="containsText" dxfId="35" priority="49" operator="containsText" text="EN PROCESO">
      <formula>NOT(ISERROR(SEARCH("EN PROCESO",C197)))</formula>
    </cfRule>
    <cfRule type="containsText" dxfId="34" priority="50" operator="containsText" text="FINALIZADO">
      <formula>NOT(ISERROR(SEARCH("FINALIZADO",C197)))</formula>
    </cfRule>
    <cfRule type="containsText" dxfId="33" priority="51" operator="containsText" text="EN EJECUCIÓN">
      <formula>NOT(ISERROR(SEARCH("EN EJECUCIÓN",C197)))</formula>
    </cfRule>
    <cfRule type="cellIs" dxfId="32" priority="52" operator="equal">
      <formula>"FIRMADO"</formula>
    </cfRule>
  </conditionalFormatting>
  <conditionalFormatting sqref="C197:C198">
    <cfRule type="containsText" dxfId="31" priority="45" operator="containsText" text="EN PROCESO">
      <formula>NOT(ISERROR(SEARCH("EN PROCESO",C197)))</formula>
    </cfRule>
    <cfRule type="containsText" dxfId="30" priority="46" operator="containsText" text="FINALIZADO">
      <formula>NOT(ISERROR(SEARCH("FINALIZADO",C197)))</formula>
    </cfRule>
    <cfRule type="containsText" dxfId="29" priority="47" operator="containsText" text="EN EJECUCIÓN">
      <formula>NOT(ISERROR(SEARCH("EN EJECUCIÓN",C197)))</formula>
    </cfRule>
    <cfRule type="cellIs" dxfId="28" priority="48" operator="equal">
      <formula>"FIRMADO"</formula>
    </cfRule>
  </conditionalFormatting>
  <conditionalFormatting sqref="C222">
    <cfRule type="containsText" dxfId="27" priority="41" operator="containsText" text="EN PROCESO">
      <formula>NOT(ISERROR(SEARCH("EN PROCESO",C222)))</formula>
    </cfRule>
    <cfRule type="containsText" dxfId="26" priority="42" operator="containsText" text="FINALIZADO">
      <formula>NOT(ISERROR(SEARCH("FINALIZADO",C222)))</formula>
    </cfRule>
    <cfRule type="containsText" dxfId="25" priority="43" operator="containsText" text="EN EJECUCIÓN">
      <formula>NOT(ISERROR(SEARCH("EN EJECUCIÓN",C222)))</formula>
    </cfRule>
    <cfRule type="cellIs" dxfId="24" priority="44" operator="equal">
      <formula>"FIRMADO"</formula>
    </cfRule>
  </conditionalFormatting>
  <conditionalFormatting sqref="C222">
    <cfRule type="containsText" dxfId="23" priority="37" operator="containsText" text="EN PROCESO">
      <formula>NOT(ISERROR(SEARCH("EN PROCESO",C222)))</formula>
    </cfRule>
    <cfRule type="containsText" dxfId="22" priority="38" operator="containsText" text="FINALIZADO">
      <formula>NOT(ISERROR(SEARCH("FINALIZADO",C222)))</formula>
    </cfRule>
    <cfRule type="containsText" dxfId="21" priority="39" operator="containsText" text="EN EJECUCIÓN">
      <formula>NOT(ISERROR(SEARCH("EN EJECUCIÓN",C222)))</formula>
    </cfRule>
    <cfRule type="cellIs" dxfId="20" priority="40" operator="equal">
      <formula>"FIRMADO"</formula>
    </cfRule>
  </conditionalFormatting>
  <conditionalFormatting sqref="C222">
    <cfRule type="containsText" dxfId="19" priority="33" operator="containsText" text="EN PROCESO">
      <formula>NOT(ISERROR(SEARCH("EN PROCESO",C222)))</formula>
    </cfRule>
    <cfRule type="containsText" dxfId="18" priority="34" operator="containsText" text="FINALIZADO">
      <formula>NOT(ISERROR(SEARCH("FINALIZADO",C222)))</formula>
    </cfRule>
    <cfRule type="containsText" dxfId="17" priority="35" operator="containsText" text="EN EJECUCIÓN">
      <formula>NOT(ISERROR(SEARCH("EN EJECUCIÓN",C222)))</formula>
    </cfRule>
    <cfRule type="cellIs" dxfId="16" priority="36" operator="equal">
      <formula>"FIRMADO"</formula>
    </cfRule>
  </conditionalFormatting>
  <conditionalFormatting sqref="C222">
    <cfRule type="containsText" dxfId="15" priority="29" operator="containsText" text="EN PROCESO">
      <formula>NOT(ISERROR(SEARCH("EN PROCESO",C222)))</formula>
    </cfRule>
    <cfRule type="containsText" dxfId="14" priority="30" operator="containsText" text="FINALIZADO">
      <formula>NOT(ISERROR(SEARCH("FINALIZADO",C222)))</formula>
    </cfRule>
    <cfRule type="containsText" dxfId="13" priority="31" operator="containsText" text="EN EJECUCIÓN">
      <formula>NOT(ISERROR(SEARCH("EN EJECUCIÓN",C222)))</formula>
    </cfRule>
    <cfRule type="cellIs" dxfId="12" priority="32" operator="equal">
      <formula>"FIRMADO"</formula>
    </cfRule>
  </conditionalFormatting>
  <conditionalFormatting sqref="C222">
    <cfRule type="containsText" dxfId="11" priority="25" operator="containsText" text="EN PROCESO">
      <formula>NOT(ISERROR(SEARCH("EN PROCESO",C222)))</formula>
    </cfRule>
    <cfRule type="containsText" dxfId="10" priority="26" operator="containsText" text="FINALIZADO">
      <formula>NOT(ISERROR(SEARCH("FINALIZADO",C222)))</formula>
    </cfRule>
    <cfRule type="containsText" dxfId="9" priority="27" operator="containsText" text="EN EJECUCIÓN">
      <formula>NOT(ISERROR(SEARCH("EN EJECUCIÓN",C222)))</formula>
    </cfRule>
    <cfRule type="cellIs" dxfId="8" priority="28" operator="equal">
      <formula>"FIRMADO"</formula>
    </cfRule>
  </conditionalFormatting>
  <conditionalFormatting sqref="C232:C233">
    <cfRule type="containsText" dxfId="7" priority="13" operator="containsText" text="EN PROCESO">
      <formula>NOT(ISERROR(SEARCH("EN PROCESO",C232)))</formula>
    </cfRule>
    <cfRule type="containsText" dxfId="6" priority="14" operator="containsText" text="FINALIZADO">
      <formula>NOT(ISERROR(SEARCH("FINALIZADO",C232)))</formula>
    </cfRule>
    <cfRule type="containsText" dxfId="5" priority="15" operator="containsText" text="EN EJECUCIÓN">
      <formula>NOT(ISERROR(SEARCH("EN EJECUCIÓN",C232)))</formula>
    </cfRule>
    <cfRule type="cellIs" dxfId="4" priority="16" operator="equal">
      <formula>"FIRMADO"</formula>
    </cfRule>
  </conditionalFormatting>
  <conditionalFormatting sqref="C232:C233">
    <cfRule type="containsText" dxfId="3" priority="9" operator="containsText" text="EN PROCESO">
      <formula>NOT(ISERROR(SEARCH("EN PROCESO",C232)))</formula>
    </cfRule>
    <cfRule type="containsText" dxfId="2" priority="10" operator="containsText" text="FINALIZADO">
      <formula>NOT(ISERROR(SEARCH("FINALIZADO",C232)))</formula>
    </cfRule>
    <cfRule type="containsText" dxfId="1" priority="11" operator="containsText" text="EN EJECUCIÓN">
      <formula>NOT(ISERROR(SEARCH("EN EJECUCIÓN",C232)))</formula>
    </cfRule>
    <cfRule type="cellIs" dxfId="0" priority="12" operator="equal">
      <formula>"FIRMADO"</formula>
    </cfRule>
  </conditionalFormatting>
  <hyperlinks>
    <hyperlink ref="H2" r:id="rId1" xr:uid="{5DA5E602-1849-42A5-A219-7FCB9F6C48F5}"/>
    <hyperlink ref="AI2" r:id="rId2" xr:uid="{394100A8-C196-4375-A5B1-D856D63577C7}"/>
    <hyperlink ref="AI23" r:id="rId3" xr:uid="{814777E9-120F-4CCF-BC39-6FA6542A8E55}"/>
    <hyperlink ref="H7" r:id="rId4" xr:uid="{B8693BEC-89EA-48D2-8255-D0EA76CD7347}"/>
    <hyperlink ref="AI7" r:id="rId5" xr:uid="{E94CD795-FD52-497E-B490-F778D0D61D25}"/>
    <hyperlink ref="H5" r:id="rId6" xr:uid="{CB115271-DAC2-42AF-9785-5D2BA12C8EC0}"/>
    <hyperlink ref="AI5" r:id="rId7" xr:uid="{A0682E29-79A4-4DDD-ADFC-0232C422F9EB}"/>
    <hyperlink ref="H9" r:id="rId8" xr:uid="{59645185-6FFE-4AFB-9BD1-6BF2B148C639}"/>
    <hyperlink ref="AI9" r:id="rId9" xr:uid="{758E593E-0AE4-4624-B282-6417930B9CFF}"/>
    <hyperlink ref="H3" r:id="rId10" xr:uid="{C05B963E-9F30-4880-B289-F4B85E9B1970}"/>
    <hyperlink ref="H8" r:id="rId11" xr:uid="{9E264D35-4444-4BDB-9883-2327F594B7B7}"/>
    <hyperlink ref="H6" r:id="rId12" xr:uid="{42943BD2-4557-4C2B-9184-9EB4340F5D43}"/>
    <hyperlink ref="H4" r:id="rId13" xr:uid="{0B8FEB01-F726-4E8F-A0C9-FDDA469CFD8C}"/>
    <hyperlink ref="H11" r:id="rId14" xr:uid="{169893BE-828F-41B7-9BF5-724E885D8E3B}"/>
    <hyperlink ref="H12" r:id="rId15" xr:uid="{514C35EF-DB32-4BA3-A3F0-97E2EF669EF1}"/>
    <hyperlink ref="H10" r:id="rId16" xr:uid="{C1164898-C588-4F1F-B3D6-7A5402412311}"/>
    <hyperlink ref="H13" r:id="rId17" xr:uid="{30B6EBB6-0276-49D3-A940-96F118ED0903}"/>
    <hyperlink ref="H14" r:id="rId18" xr:uid="{1B83FEEB-7E38-4A48-B5F2-348500786025}"/>
    <hyperlink ref="H16" r:id="rId19" xr:uid="{A1D0D48F-3FF7-4073-AFB3-1BC14145A134}"/>
    <hyperlink ref="H17" r:id="rId20" xr:uid="{7A0AE7C3-819B-4180-A0B8-4C5F018C01A7}"/>
    <hyperlink ref="H19" r:id="rId21" xr:uid="{5D0D8518-611E-4533-8F08-348211DDCA09}"/>
    <hyperlink ref="H18" r:id="rId22" xr:uid="{FEB51A80-7572-44B1-A629-9BC73B3FFF67}"/>
    <hyperlink ref="H20" r:id="rId23" xr:uid="{8E91BC25-6A35-4E35-A703-861FE738D4E8}"/>
    <hyperlink ref="H30" r:id="rId24" xr:uid="{6FFB8F93-297E-4995-9A39-9753B9A8E447}"/>
    <hyperlink ref="AI30" r:id="rId25" xr:uid="{C95D80AE-B107-4857-A73B-AA58720DF151}"/>
    <hyperlink ref="H29" r:id="rId26" xr:uid="{9CA50A9B-AA2A-423D-86BF-0EB21E08B50F}"/>
    <hyperlink ref="AI29" r:id="rId27" xr:uid="{D24BEE1A-79DE-4FEF-9BDF-4A2F10AB1912}"/>
    <hyperlink ref="AI19" r:id="rId28" xr:uid="{F05CA183-F702-4CCB-B578-3EDE1E450C10}"/>
    <hyperlink ref="AI18" r:id="rId29" xr:uid="{591139F2-6EF0-46FD-B0DD-F3E1F65BEC5A}"/>
    <hyperlink ref="H21" r:id="rId30" xr:uid="{7CF17EF1-648F-43E5-BF50-A4FF83851302}"/>
    <hyperlink ref="H23" r:id="rId31" xr:uid="{BCE76D5D-6176-4616-A1F5-A86295BB24BD}"/>
    <hyperlink ref="H22" r:id="rId32" xr:uid="{B57AB987-6ACD-4DEA-80BB-C7575AB2BA89}"/>
    <hyperlink ref="H15" r:id="rId33" xr:uid="{9AD2A69D-57D1-411A-90AD-33280713FCF6}"/>
    <hyperlink ref="AI15" r:id="rId34" xr:uid="{BCDB48EF-09D0-4B85-B1B7-C90C7D671413}"/>
    <hyperlink ref="H25" r:id="rId35" xr:uid="{471372FF-CB8B-4CA0-A9DF-20B190C05A27}"/>
    <hyperlink ref="AI25" r:id="rId36" xr:uid="{90AE1324-859A-49D4-9054-DC321BB72E1D}"/>
    <hyperlink ref="H27" r:id="rId37" xr:uid="{4BDCC071-4D55-4EB9-ADDA-5A752D3C3F5A}"/>
    <hyperlink ref="AI27" r:id="rId38" xr:uid="{C77235B3-BDB7-4FFD-BD43-6ADF7509D5D8}"/>
    <hyperlink ref="H26" r:id="rId39" xr:uid="{9B6ECE25-DF60-45AA-928C-29FAD1F16969}"/>
    <hyperlink ref="AI26" r:id="rId40" xr:uid="{65DC7944-2C67-49F8-A851-342710E91C95}"/>
    <hyperlink ref="H28" r:id="rId41" xr:uid="{706221A2-C06E-4470-8CEF-63E5970C36C4}"/>
    <hyperlink ref="AI28" r:id="rId42" xr:uid="{8A7A4B71-818C-447F-BB20-D4D49648CDA4}"/>
    <hyperlink ref="H24" r:id="rId43" xr:uid="{3762D294-BAD6-4809-9FBA-2BE9D84774D8}"/>
    <hyperlink ref="H32" r:id="rId44" xr:uid="{FC2C1BC7-CE43-4DF7-944D-0270C90CF756}"/>
    <hyperlink ref="AI32" r:id="rId45" xr:uid="{AD35EDFB-D709-4DBA-9282-F89E120B6DC3}"/>
    <hyperlink ref="H33" r:id="rId46" xr:uid="{DB6B8781-22DA-4173-9D0C-D350DE28AC6E}"/>
    <hyperlink ref="AI33" r:id="rId47" xr:uid="{9685FE53-DB13-4819-ABC7-35F3746B4C70}"/>
    <hyperlink ref="H34" r:id="rId48" xr:uid="{568D4C86-EB4A-4DCA-A194-9B32111C64C2}"/>
    <hyperlink ref="AI34" r:id="rId49" xr:uid="{10112960-0AE2-4B0A-A894-15254B446B85}"/>
    <hyperlink ref="H37" r:id="rId50" xr:uid="{FF6A62CA-46AC-4C52-BC13-CDC343180BCA}"/>
    <hyperlink ref="H36" r:id="rId51" xr:uid="{ABF70B2C-BFD7-46C0-BD28-A2847FBDFCD3}"/>
    <hyperlink ref="H39" r:id="rId52" xr:uid="{5D8F7C13-4DF0-47C2-8254-25890A3A1CDA}"/>
    <hyperlink ref="H38" r:id="rId53" xr:uid="{661301B7-AF21-45D4-8CA2-51D56C741127}"/>
    <hyperlink ref="AI38" r:id="rId54" xr:uid="{37632AC7-885F-4A37-AED1-429C598DB016}"/>
    <hyperlink ref="H40" r:id="rId55" xr:uid="{69124321-DB2F-4EAE-B237-43BFDE7B7759}"/>
    <hyperlink ref="AI40" r:id="rId56" xr:uid="{7C772A34-8762-474A-A2D5-78A49A5E79C6}"/>
    <hyperlink ref="H46" r:id="rId57" xr:uid="{DD538CBE-9C7B-42A5-BEFD-FED1C7877557}"/>
    <hyperlink ref="AI46" r:id="rId58" xr:uid="{6AF2BCF4-2EE6-4F70-9F72-15C97B8DD57E}"/>
    <hyperlink ref="H31" r:id="rId59" xr:uid="{69F80ADE-DDA3-447F-B785-8E6BBC3EC5A0}"/>
    <hyperlink ref="H47" r:id="rId60" xr:uid="{3B63FE14-296A-438C-B154-231F84A214A1}"/>
    <hyperlink ref="AI47" r:id="rId61" xr:uid="{DCFB9377-E069-4BC1-A837-BD856385538D}"/>
    <hyperlink ref="H45" r:id="rId62" xr:uid="{2A02E17E-74A0-4A2F-A770-0F9798D91686}"/>
    <hyperlink ref="H35" r:id="rId63" xr:uid="{354E3E94-4E03-4F92-86AE-16818204FE44}"/>
    <hyperlink ref="AI35" r:id="rId64" xr:uid="{B8F3CF6A-8711-43A4-A8FD-98D020A13287}"/>
    <hyperlink ref="H43" r:id="rId65" xr:uid="{0E48E8FD-E3B6-45A1-B66A-8B64CC9B5A46}"/>
    <hyperlink ref="H54" r:id="rId66" xr:uid="{19A50DD0-EE4D-47AD-959A-7838B77AA295}"/>
    <hyperlink ref="H49" r:id="rId67" xr:uid="{3A4F15DE-C466-4595-A1F5-98C29CE4C786}"/>
    <hyperlink ref="AI49" r:id="rId68" xr:uid="{DE0F0E44-64E9-42AB-8D8D-A4AE7F0215FC}"/>
    <hyperlink ref="H50" r:id="rId69" xr:uid="{98486191-EE35-4EB3-BEB9-073CEED9E542}"/>
    <hyperlink ref="H48" r:id="rId70" xr:uid="{8D8CF6C4-7196-415F-90FD-38E02126E09E}"/>
    <hyperlink ref="H58" r:id="rId71" xr:uid="{36178BF9-E759-45B9-8E7E-0CA91A6AC15F}"/>
    <hyperlink ref="AI58" r:id="rId72" xr:uid="{27DBF23D-32B6-4DFE-9D3D-B16E9E8C2DE1}"/>
    <hyperlink ref="H57" r:id="rId73" xr:uid="{10B78BFC-0F52-436C-88D7-9C776B58881C}"/>
    <hyperlink ref="H56" r:id="rId74" xr:uid="{788B04F9-88D8-48BC-8A09-34295B48E6F2}"/>
    <hyperlink ref="H60" r:id="rId75" xr:uid="{FE33C3FB-AFD6-46F2-9D9A-3F39A210B288}"/>
    <hyperlink ref="H59" r:id="rId76" xr:uid="{7D5649BF-1046-4521-A0A2-6E6214003D2C}"/>
    <hyperlink ref="H42" r:id="rId77" xr:uid="{7FB741B4-D54D-46AA-AAAE-D55B4A52A0C7}"/>
    <hyperlink ref="H52" r:id="rId78" xr:uid="{87045534-5479-4728-8A08-0A7485C29D71}"/>
    <hyperlink ref="H61" r:id="rId79" xr:uid="{371D33CB-F186-401E-BAEC-ABD1CEC51487}"/>
    <hyperlink ref="H62" r:id="rId80" xr:uid="{82688960-0911-4EE2-94B1-16811B7AD873}"/>
    <hyperlink ref="H63" r:id="rId81" xr:uid="{94225050-0A9D-41B6-83C6-812F4E3819FE}"/>
    <hyperlink ref="H64" r:id="rId82" xr:uid="{3F83744B-54DE-464E-819E-61B3E9EC351B}"/>
    <hyperlink ref="H67" r:id="rId83" xr:uid="{6628BA28-D9B6-4A4B-ADEA-DA39B216BA60}"/>
    <hyperlink ref="H41" r:id="rId84" xr:uid="{59A3DF7E-72B2-4907-9ECE-2E61D0269F00}"/>
    <hyperlink ref="H65" r:id="rId85" xr:uid="{85738924-AA75-4ECD-9B4C-7152042169DD}"/>
    <hyperlink ref="H66" r:id="rId86" xr:uid="{ABDA7B4B-E83C-4DFC-BBD4-5ED7D3F91716}"/>
    <hyperlink ref="H69" r:id="rId87" xr:uid="{02DD9E12-3472-43D1-ACDB-65836EE83833}"/>
    <hyperlink ref="H68" r:id="rId88" xr:uid="{C5302BC6-4D46-4E05-99B0-E567AD1769A6}"/>
    <hyperlink ref="H72" r:id="rId89" xr:uid="{F56EC5B1-3E18-40E9-AD0E-658B48D35C3E}"/>
    <hyperlink ref="H74" r:id="rId90" xr:uid="{E6E0B40C-F3C0-4EC1-A3F8-C8CC9A062F17}"/>
    <hyperlink ref="H73" r:id="rId91" xr:uid="{54D093B0-2C15-497F-924F-C7E56882867A}"/>
    <hyperlink ref="H82" r:id="rId92" xr:uid="{CDE1C14B-A40F-449F-88A8-85117AF2F3BE}"/>
    <hyperlink ref="H83" r:id="rId93" xr:uid="{BFA8D42D-E4E0-401B-ABEF-CF674549E6B5}"/>
    <hyperlink ref="H53" r:id="rId94" xr:uid="{E8182CC4-37B6-4A72-8D67-34A57E5D4FB0}"/>
    <hyperlink ref="H80" r:id="rId95" xr:uid="{36218624-0365-4A03-821B-38055FDB5AAB}"/>
    <hyperlink ref="H70" r:id="rId96" xr:uid="{20FA603B-6AE3-4D1A-8F03-54E1118B24B5}"/>
    <hyperlink ref="H79" r:id="rId97" xr:uid="{7B453F06-FDF3-4564-B192-4BC83A8D88AB}"/>
    <hyperlink ref="H77" r:id="rId98" xr:uid="{53C2745B-8602-4411-B870-CDDCBBC3A14E}"/>
    <hyperlink ref="H84" r:id="rId99" xr:uid="{806F25C1-9CF5-47FB-AB6E-2AC806A51092}"/>
    <hyperlink ref="H78" r:id="rId100" xr:uid="{724EC8AB-D63B-4268-B092-4C16FA126F3F}"/>
    <hyperlink ref="H76" r:id="rId101" xr:uid="{0D8D5F43-D050-4655-90B8-AB75C70F55FD}"/>
    <hyperlink ref="AI10" r:id="rId102" xr:uid="{95E4F3B4-DEAF-47D9-8377-1B3748FCDA53}"/>
    <hyperlink ref="AI24" r:id="rId103" xr:uid="{2B7BDBE1-5397-415F-A47B-03C0E4E45F4D}"/>
    <hyperlink ref="H85" r:id="rId104" xr:uid="{42878D67-BCFC-4179-9D78-221EF7CAF102}"/>
    <hyperlink ref="H44" r:id="rId105" xr:uid="{44B9706E-F727-443F-A5B2-875F15F31266}"/>
    <hyperlink ref="H75" r:id="rId106" xr:uid="{BFF1F39E-DFCE-4171-85D8-8569511DE598}"/>
    <hyperlink ref="H81" r:id="rId107" xr:uid="{3818FC00-AE36-4101-B82F-04D7D556B6BC}"/>
    <hyperlink ref="H86" r:id="rId108" xr:uid="{77C538D9-3049-4C2A-81D5-1D07C95959F3}"/>
    <hyperlink ref="H88" r:id="rId109" xr:uid="{7227CB02-8567-451E-B937-796E262B5A9A}"/>
    <hyperlink ref="H89" r:id="rId110" xr:uid="{140F95C7-8BA0-4D0F-B39F-FADC745016AC}"/>
    <hyperlink ref="H87" r:id="rId111" xr:uid="{52C499FB-B374-4F53-B86E-F4AF7A9CD695}"/>
    <hyperlink ref="H90" r:id="rId112" xr:uid="{85933A0C-51E7-4F7C-925B-B010E77BD827}"/>
    <hyperlink ref="H100" r:id="rId113" xr:uid="{F489ED4E-8883-4250-80B3-125B725D9C14}"/>
    <hyperlink ref="H101" r:id="rId114" xr:uid="{873E17AC-8433-401C-B4BE-0A1998698C16}"/>
    <hyperlink ref="H96" r:id="rId115" xr:uid="{B9491B41-FB8A-42BC-9E53-02304A787DE1}"/>
    <hyperlink ref="H97" r:id="rId116" xr:uid="{37C2957A-D60C-4E4A-8EF9-3E1BF93096AD}"/>
    <hyperlink ref="H94" r:id="rId117" xr:uid="{66FBEDBB-33BE-4F37-A6E0-5EE46A3A0C4A}"/>
    <hyperlink ref="H105" r:id="rId118" xr:uid="{98A3765B-96E3-4ED2-AA48-4E4C13EEC79B}"/>
    <hyperlink ref="H103" r:id="rId119" xr:uid="{ED83B35C-779C-4E58-8702-3BBED48CEDAA}"/>
    <hyperlink ref="H110" r:id="rId120" xr:uid="{26BF4D5B-0146-4EEA-BA3C-895C83BD2FFC}"/>
    <hyperlink ref="H99" r:id="rId121" xr:uid="{57BC806D-C786-4A4A-A28A-FD8B53501F2A}"/>
    <hyperlink ref="H109" r:id="rId122" xr:uid="{1DB84CF5-37AB-4057-AB04-F5B437FDB927}"/>
    <hyperlink ref="H104" r:id="rId123" xr:uid="{ABF06C3E-C6B7-470B-A858-C2711FCB23C4}"/>
    <hyperlink ref="H93" r:id="rId124" xr:uid="{242A8E9F-0594-4F01-8748-8FA2056EB01A}"/>
    <hyperlink ref="H92" r:id="rId125" xr:uid="{4E4BE75F-7FD0-4E38-8810-B3E92405A891}"/>
    <hyperlink ref="H115" r:id="rId126" xr:uid="{C52702D7-1E77-42E5-AA4A-2ADDF895073D}"/>
    <hyperlink ref="H112" r:id="rId127" xr:uid="{3EB54AB6-8318-436E-9B78-7CD95D027E9D}"/>
    <hyperlink ref="H118" r:id="rId128" xr:uid="{1A4545DF-F47C-4487-BBF7-DC3BD18DA9DD}"/>
    <hyperlink ref="H98" r:id="rId129" xr:uid="{5CFB0071-6A23-4E25-9BD6-60444BA68373}"/>
    <hyperlink ref="H113" r:id="rId130" xr:uid="{47A0179E-8A09-4165-832B-F67C4BFD932A}"/>
    <hyperlink ref="H116" r:id="rId131" xr:uid="{CEEF74ED-149D-49CB-B9B6-9051B87781D7}"/>
    <hyperlink ref="H114" r:id="rId132" xr:uid="{38CE2BA4-97BE-4372-A31E-951AE1181DB8}"/>
    <hyperlink ref="H111" r:id="rId133" xr:uid="{3D83FF41-E6D1-4368-B838-C220631B3639}"/>
    <hyperlink ref="H120" r:id="rId134" xr:uid="{41A5C191-F361-4DCF-8F90-79ECD05827DC}"/>
    <hyperlink ref="H119" r:id="rId135" xr:uid="{1B00796E-A705-414C-8624-4BA271633CE5}"/>
    <hyperlink ref="H95" r:id="rId136" xr:uid="{405007E4-A530-4CA9-96A0-317D22D577C1}"/>
    <hyperlink ref="H124" r:id="rId137" xr:uid="{019E8542-07A9-4FEE-B0F1-D3320A22F41D}"/>
    <hyperlink ref="H107" r:id="rId138" xr:uid="{4283DFC6-33A2-47E4-8E78-804E4A9524B8}"/>
    <hyperlink ref="H102" r:id="rId139" xr:uid="{2DCF8A50-9C37-4F20-94F5-3BDB43FB1B30}"/>
    <hyperlink ref="H125" r:id="rId140" xr:uid="{5E852B52-186A-41A5-9315-25A927573047}"/>
    <hyperlink ref="H106" r:id="rId141" xr:uid="{2529478E-746B-4C54-8A5E-6C3C132E863A}"/>
    <hyperlink ref="H122" r:id="rId142" xr:uid="{422D9145-382A-4243-8D68-37B6F57C6302}"/>
    <hyperlink ref="H121" r:id="rId143" xr:uid="{17FC53B8-9D0A-4CA6-879C-C56E8D14D943}"/>
    <hyperlink ref="H127" r:id="rId144" xr:uid="{98FCE50E-D8A6-441D-83B7-CD2EE05CAFD3}"/>
    <hyperlink ref="H131" r:id="rId145" xr:uid="{491E1D06-ED17-48DC-85D1-26D52A2DE767}"/>
    <hyperlink ref="H123" r:id="rId146" xr:uid="{7FA2066E-8405-4554-83F4-7B45865CDF39}"/>
    <hyperlink ref="H128" r:id="rId147" xr:uid="{1DFE464D-D6B4-4077-B0A3-333A939B7CDF}"/>
    <hyperlink ref="H132" r:id="rId148" xr:uid="{9F66BA86-27A3-4B46-A15B-35CE8E9B2A83}"/>
    <hyperlink ref="H126" r:id="rId149" xr:uid="{6FFDC315-C4CF-4A11-BD4B-B60F1803E767}"/>
    <hyperlink ref="H108" r:id="rId150" xr:uid="{FEF81AA8-8260-4234-BED0-16C81B993210}"/>
    <hyperlink ref="H91" r:id="rId151" xr:uid="{5F43A0F3-7E4B-44DD-9B25-AB25072BFBA7}"/>
    <hyperlink ref="H134" r:id="rId152" xr:uid="{78253AD1-BD3F-421C-900C-7C65C82CD4F7}"/>
    <hyperlink ref="H135" r:id="rId153" xr:uid="{404BC724-E624-49AE-852E-9BB24198E855}"/>
    <hyperlink ref="H138" r:id="rId154" xr:uid="{7A71826D-D0B5-4395-99BF-079F8F1F6F1B}"/>
    <hyperlink ref="H137" r:id="rId155" xr:uid="{3B1F383B-584D-43E4-A196-57C68015161C}"/>
    <hyperlink ref="H142" r:id="rId156" xr:uid="{6A3AB36D-AEBC-4472-8DF3-9127AB4D74C7}"/>
    <hyperlink ref="H144" r:id="rId157" xr:uid="{B3573424-FF27-41CA-8ED1-3998CFAFF2FD}"/>
    <hyperlink ref="H139" r:id="rId158" xr:uid="{38AE99E6-894D-43F0-898A-3CC4D603C032}"/>
    <hyperlink ref="H143" r:id="rId159" xr:uid="{DCC2DD8B-C939-4667-8146-A6033272E16A}"/>
    <hyperlink ref="H140" r:id="rId160" xr:uid="{61317A8F-88B6-43A3-899C-406B0A2AFAF2}"/>
    <hyperlink ref="H133" r:id="rId161" xr:uid="{4937A9F1-EA13-436B-BA2F-0085D2FF3020}"/>
    <hyperlink ref="H146" r:id="rId162" xr:uid="{FCB030B4-1835-47F7-BB89-6F52298C953B}"/>
    <hyperlink ref="H117" r:id="rId163" xr:uid="{46F2E6CE-42FA-46D7-A01B-D65CED28AE8B}"/>
    <hyperlink ref="H129" r:id="rId164" xr:uid="{0F1E8F42-2C72-4168-961F-04BF36AC0B9F}"/>
    <hyperlink ref="AI129" r:id="rId165" xr:uid="{165643D6-F5FF-4D3D-97F3-E293A39BEF71}"/>
    <hyperlink ref="AI130" r:id="rId166" xr:uid="{52070277-8ED1-4F30-9C71-6512C82FFAC0}"/>
    <hyperlink ref="H130" r:id="rId167" xr:uid="{B3FA5F1A-2C29-4FA2-82D6-59C01D23AD7D}"/>
    <hyperlink ref="H160" r:id="rId168" xr:uid="{1E7ABA21-FB87-4CBE-BADD-B0DF3F7C763B}"/>
    <hyperlink ref="H147" r:id="rId169" xr:uid="{4DC7A28B-A85B-40B7-B17A-0ABE1B9E90A0}"/>
    <hyperlink ref="H159" r:id="rId170" xr:uid="{0473A06D-69E5-44F6-AD0B-8D92DE8FEA06}"/>
    <hyperlink ref="H136" r:id="rId171" xr:uid="{62F39E50-21A1-4004-8B20-7A9A58E9CBA1}"/>
    <hyperlink ref="H157" r:id="rId172" xr:uid="{C8F462ED-0AD2-4FB7-BAE3-9B486A4B9FB1}"/>
    <hyperlink ref="H156" r:id="rId173" xr:uid="{8C1286B3-DC79-4D28-8AF0-74595230D873}"/>
    <hyperlink ref="H155" r:id="rId174" xr:uid="{3CAC423C-2333-4317-9D22-E8B6723D4569}"/>
    <hyperlink ref="H145" r:id="rId175" xr:uid="{18422BA9-3C5C-42BE-AE3C-0E429E6DE158}"/>
    <hyperlink ref="H151" r:id="rId176" xr:uid="{F6BCB0B6-5B3E-4478-9737-4EC82442EDB2}"/>
    <hyperlink ref="H154" r:id="rId177" xr:uid="{A0CAA7AE-E430-497D-ABE0-987EE57F7308}"/>
    <hyperlink ref="H153" r:id="rId178" xr:uid="{F54DC898-60A4-4A1F-9047-DBCDAA304700}"/>
    <hyperlink ref="H164" r:id="rId179" xr:uid="{41E1F843-0CF5-40B4-8442-4A2AD731BE69}"/>
    <hyperlink ref="H158" r:id="rId180" xr:uid="{9ECAAEC9-7912-4CB4-834D-D04FB7E4ADC4}"/>
    <hyperlink ref="H141" r:id="rId181" xr:uid="{12AE333F-0582-4114-BF07-AB631A2F1841}"/>
    <hyperlink ref="H152" r:id="rId182" xr:uid="{9574E4B2-2044-4663-A547-605F10C94A13}"/>
    <hyperlink ref="H163" r:id="rId183" xr:uid="{2D3A0986-5152-418A-AD33-DF4BE1C02371}"/>
    <hyperlink ref="H148" r:id="rId184" xr:uid="{9FCE40EC-42F9-4C98-942B-CC1A920BEEA2}"/>
    <hyperlink ref="H167" r:id="rId185" xr:uid="{08AEDBDE-789D-46C7-B344-272B07534B23}"/>
    <hyperlink ref="H165" r:id="rId186" xr:uid="{18E98866-312D-4742-976C-141F120FD082}"/>
    <hyperlink ref="H150" r:id="rId187" xr:uid="{DC09B6FD-7551-4F44-9D1F-8A36C0E976C7}"/>
    <hyperlink ref="H149" r:id="rId188" xr:uid="{8040C9BB-3AE7-424D-A466-5A45CE45C96D}"/>
    <hyperlink ref="H161" r:id="rId189" xr:uid="{770E8F35-D2F8-4DB9-B5AD-44A4E44CC883}"/>
    <hyperlink ref="H162" r:id="rId190" xr:uid="{2DCA3731-29A6-4EC8-9427-F28C2D9A6BCB}"/>
    <hyperlink ref="AI4" r:id="rId191" xr:uid="{CFAAD298-F82D-4005-88F3-27D16BA42086}"/>
    <hyperlink ref="AI11" r:id="rId192" xr:uid="{DCD7A47E-4DDF-4654-B24B-00AE56877446}"/>
    <hyperlink ref="AI50" r:id="rId193" xr:uid="{3DA64471-CA2D-4FC0-86C3-C9F00815DA3A}"/>
    <hyperlink ref="AI59" r:id="rId194" xr:uid="{5280D705-8D7E-4DA3-AE63-BFE80C841539}"/>
    <hyperlink ref="AI62" r:id="rId195" xr:uid="{2F88CE47-F6C8-4B3B-96BE-A45B389D897C}"/>
    <hyperlink ref="AI63" r:id="rId196" xr:uid="{9A657466-E56B-43D3-A6AE-416C627FAE37}"/>
    <hyperlink ref="AI65" r:id="rId197" xr:uid="{A5EAF269-0554-403C-B23B-09ECD4FB3306}"/>
    <hyperlink ref="AI67" r:id="rId198" xr:uid="{D27E5C31-98A6-4292-94D0-356DCB9DFBB4}"/>
    <hyperlink ref="AI71" r:id="rId199" xr:uid="{908EB70C-876A-496A-AC89-5B1AFF9F30F2}"/>
    <hyperlink ref="AI75" r:id="rId200" xr:uid="{2876195D-C58C-4951-9AF0-1FC7CA3FE422}"/>
    <hyperlink ref="AI89" r:id="rId201" xr:uid="{7180D33D-BA53-4BA1-9F74-54622508E0DD}"/>
    <hyperlink ref="AI93" r:id="rId202" xr:uid="{C858C1B8-A3A7-45C4-9CAD-2149695D54E8}"/>
    <hyperlink ref="AI94" r:id="rId203" xr:uid="{E62ED6E8-53D5-45EF-B9F8-7A46D780E99C}"/>
    <hyperlink ref="H166" r:id="rId204" xr:uid="{5F98A736-4556-413B-A344-2565B55C0172}"/>
    <hyperlink ref="AI104" r:id="rId205" xr:uid="{DB86BF61-BC5E-4696-A31B-7131CCE213AC}"/>
    <hyperlink ref="AI109" r:id="rId206" xr:uid="{303069D2-BFE4-4513-B9B7-99706C20DB78}"/>
    <hyperlink ref="AI113" r:id="rId207" xr:uid="{E2458687-0C51-4A10-B895-0B2EF513AA45}"/>
    <hyperlink ref="AI114" r:id="rId208" xr:uid="{0939A46C-F62F-431D-9D35-4EC09A1269B5}"/>
    <hyperlink ref="AI115" r:id="rId209" xr:uid="{C2500BC2-FAC0-4D10-8921-C0A8474D56A0}"/>
    <hyperlink ref="AI136" r:id="rId210" xr:uid="{308C6444-B172-40F1-B8D4-C8D623A01D25}"/>
    <hyperlink ref="AI138" r:id="rId211" xr:uid="{7B6818F8-B06F-4054-AF71-923AC5CB6148}"/>
    <hyperlink ref="AI140" r:id="rId212" xr:uid="{15219467-71B2-4A0D-AEFB-563C86AF29D0}"/>
    <hyperlink ref="AI141" r:id="rId213" xr:uid="{01A20B2D-0728-456D-8124-CAE20BFA31F9}"/>
    <hyperlink ref="AI143" r:id="rId214" xr:uid="{4241DA27-1607-4B22-9CC0-3EA6877993A7}"/>
    <hyperlink ref="AI145" r:id="rId215" xr:uid="{E8EA7013-D7DB-4ED7-832F-9B4B9AACD61A}"/>
    <hyperlink ref="AI156" r:id="rId216" xr:uid="{1810F45E-1B75-42BB-8AFC-F3D7ED41EC67}"/>
    <hyperlink ref="AI157" r:id="rId217" xr:uid="{2613A493-BC60-4E9B-8033-95DB027E850E}"/>
    <hyperlink ref="AI160" r:id="rId218" xr:uid="{CF9634E3-00E1-405E-9C19-316DA6ECA17B}"/>
    <hyperlink ref="AI161" r:id="rId219" xr:uid="{29DB8B06-1957-4C2E-BD84-C7AF5C46E25F}"/>
    <hyperlink ref="AI163" r:id="rId220" xr:uid="{B28C2220-9E50-4266-A171-1558F64675AA}"/>
    <hyperlink ref="AI167" r:id="rId221" xr:uid="{74A3C120-0333-4CF9-B6F1-68160DEE0A0F}"/>
    <hyperlink ref="H71" r:id="rId222" xr:uid="{917320EB-7EC4-43FD-A7C9-3C0758776E1D}"/>
    <hyperlink ref="AI146" r:id="rId223" xr:uid="{A10B278C-E273-411C-9E26-91FB1B662488}"/>
    <hyperlink ref="AI164" r:id="rId224" xr:uid="{572AC6D4-4ED8-47D1-8BD8-EE15536B8ACD}"/>
    <hyperlink ref="H168" r:id="rId225" xr:uid="{225FC4B9-860A-421E-B464-187ECC0B0876}"/>
    <hyperlink ref="AI168" r:id="rId226" xr:uid="{B57F1D26-0D92-497F-A131-5DA6B67B5F48}"/>
    <hyperlink ref="H169" r:id="rId227" xr:uid="{AD9D9C40-C621-4142-B064-D17F6BF6DCB5}"/>
    <hyperlink ref="H171" r:id="rId228" xr:uid="{FD97727E-0F2C-4D62-9DB1-D54424985E22}"/>
    <hyperlink ref="H170" r:id="rId229" xr:uid="{5603B556-7BBD-4A4F-A5CB-76E75B6D93E7}"/>
    <hyperlink ref="H178" r:id="rId230" xr:uid="{998918EF-3EF0-4A70-B2A0-A91E87AF166C}"/>
    <hyperlink ref="AI171" r:id="rId231" xr:uid="{5C7A0FA2-A772-4A44-A1BA-4ED7F04D01A4}"/>
    <hyperlink ref="AI172" r:id="rId232" xr:uid="{7EA803BA-441B-47D9-8184-20480D356F82}"/>
    <hyperlink ref="AI174" r:id="rId233" xr:uid="{FB47CFD2-0646-4947-9E44-279C2D07C19D}"/>
    <hyperlink ref="H173" r:id="rId234" xr:uid="{F7DFD612-494B-4F66-BA60-3BADADDB9BCB}"/>
    <hyperlink ref="H172" r:id="rId235" xr:uid="{A6E276BD-E163-4C3D-8A91-36F690DB044C}"/>
    <hyperlink ref="AI120" r:id="rId236" xr:uid="{A6D158FF-2676-4107-8802-676989CCA6A6}"/>
    <hyperlink ref="AI176" r:id="rId237" xr:uid="{9C2DC8FE-82B6-44E6-A6E9-5DDFE15F23B9}"/>
    <hyperlink ref="H179" r:id="rId238" xr:uid="{E418EDBD-7A88-4B27-A952-CBD47D70348D}"/>
    <hyperlink ref="AI177" r:id="rId239" xr:uid="{3AD1415C-2BD6-466F-95BB-131F2F72C30A}"/>
    <hyperlink ref="H176" r:id="rId240" xr:uid="{A9D3FCFB-88BC-4902-A3D9-0B54E2E414C6}"/>
    <hyperlink ref="H177" r:id="rId241" xr:uid="{9A55D330-8FF8-49BA-BE64-28CFF65E7F08}"/>
    <hyperlink ref="AI178" r:id="rId242" xr:uid="{D78359AC-808A-4F07-A886-191B26C09D5D}"/>
    <hyperlink ref="H180" r:id="rId243" xr:uid="{79679C15-5259-4F85-85CA-155DD3DEC97E}"/>
    <hyperlink ref="H181" r:id="rId244" xr:uid="{4D5ECB86-C057-4DC1-8EB5-A3744E30630F}"/>
    <hyperlink ref="H182" r:id="rId245" xr:uid="{7B2A28BE-DF03-4B32-BE39-C0C7755008A5}"/>
    <hyperlink ref="H195" r:id="rId246" xr:uid="{4B3B1D82-8457-4C8D-B3A2-45BC7B30F5E5}"/>
    <hyperlink ref="AI195" r:id="rId247" xr:uid="{D6002057-2798-48DE-8452-87D63327B2FE}"/>
    <hyperlink ref="H191" r:id="rId248" xr:uid="{90C03031-BF78-497E-8EF2-285D153BDB66}"/>
    <hyperlink ref="AI191" r:id="rId249" xr:uid="{EF22EE6A-EA1C-47FE-9220-5E93F470EC31}"/>
    <hyperlink ref="H188" r:id="rId250" xr:uid="{99A3F197-1AAC-48E7-83F2-4926F2B27B06}"/>
    <hyperlink ref="AI188" r:id="rId251" xr:uid="{AEC9319B-F7A0-4AC2-8576-100362A7424A}"/>
    <hyperlink ref="H183" r:id="rId252" xr:uid="{E1430894-B585-459E-9FDE-F634AB42B457}"/>
    <hyperlink ref="H185" r:id="rId253" xr:uid="{B18838B7-E7A7-4495-946F-25191AB9DDBE}"/>
    <hyperlink ref="AI202" r:id="rId254" xr:uid="{7A557D2F-4CEC-4A8F-B553-D3169B8858E2}"/>
    <hyperlink ref="AI203" r:id="rId255" xr:uid="{9BF0DF85-ED1D-4AD7-9C36-96D143AFE55D}"/>
    <hyperlink ref="AI186" r:id="rId256" xr:uid="{98C4879E-1D4D-482A-AE5E-2D2046E38BBF}"/>
    <hyperlink ref="AI189" r:id="rId257" xr:uid="{C1F270ED-66A7-4219-B419-CCE5B8CC9E23}"/>
    <hyperlink ref="AI187" r:id="rId258" xr:uid="{700645BA-91CE-4E96-8E11-DD488838D485}"/>
    <hyperlink ref="AI190" r:id="rId259" xr:uid="{72876B9C-3F7C-476C-840D-0B71636D60BB}"/>
    <hyperlink ref="AI192" r:id="rId260" xr:uid="{0DB2EA8C-E8B7-4544-9996-B553BC16112C}"/>
    <hyperlink ref="AI193" r:id="rId261" xr:uid="{77D79774-BA4E-474D-BEC9-4F2261C3337A}"/>
    <hyperlink ref="AI196" r:id="rId262" xr:uid="{C0DF264D-5A6C-47F4-9CC6-A05F0D0FD7B7}"/>
    <hyperlink ref="AI197" r:id="rId263" xr:uid="{AB0AA594-1AAD-4EB8-9A49-B93CAB1C869E}"/>
    <hyperlink ref="AI200" r:id="rId264" xr:uid="{C482C5E4-8AA3-4D25-A324-08E3E22FCC7D}"/>
    <hyperlink ref="H210" r:id="rId265" display="https://www.contratos.gov.co/consultas/detalleProceso.do?numConstancia=22-22-36826&amp;g-recaptcha-response=03ANYolqvX0DmjDTIMOznR2JT2YRgWlB-D4Q6HSHMzUtw-QJmIsqp0K71zDhGlMNTmr2Hz1J-XCVeCg-XnmPrVtQXhcUkZoqZ0iE-A5gVyyKXYp4hjq766uZN_ONSfvXVau8wDoKGAW6m61SjLF6Gwjg-FwvvGiA40oLp6BkwawtC_DP6osVWV3EpqgSdhhn5_-apUda_dZK79IsAak0YQbBdZAI45AwRtJedeMSGtymkX9lA1sJ0LnE6ffKf_ign5Ge-urb_nkulz80lj3aFaMid7EpBFPM2x28awhlLbxlXBlpaacrdmM4Wzhi9TehkV_rdw919tcSdxjn6FhMyvogEbwxaboMKd0bNwijFwEaC_Da9Ua2H-ZwyCdOG9J6D-kaIxlYDSZcpSExuWdmlkjXObl0BNLOS6ukZNHVGHVO-jXUmvVrd-FCvqKttucz_KzW-PJQc7HfX8GuEWNii684hsuxh5RrYWM3tugaieM30NEahlVDmFeh2E6ctSf0cYS-jrOm9nYb8x" xr:uid="{79E42AFC-D443-42AC-BFEA-FF28CCB08D9E}"/>
    <hyperlink ref="AI216" r:id="rId266" xr:uid="{C5E1EF8C-8D2E-4043-8B3B-1942AB885B08}"/>
    <hyperlink ref="AI175" r:id="rId267" xr:uid="{54C26695-8903-49BF-A2A8-78228C1B25DA}"/>
    <hyperlink ref="AI180" r:id="rId268" xr:uid="{3CA79898-4047-44C5-9F10-A65DBA9901DE}"/>
    <hyperlink ref="AI194" r:id="rId269" xr:uid="{BAD2C399-794D-4FEB-937F-D542E8235085}"/>
    <hyperlink ref="AI221" r:id="rId270" xr:uid="{BC8263DD-7DD8-4AD8-9D63-34007E165AF1}"/>
    <hyperlink ref="AI204" r:id="rId271" xr:uid="{3678B0F6-C7E3-4EDA-8E02-0037E671692A}"/>
    <hyperlink ref="AI228" r:id="rId272" xr:uid="{D4E5AEBB-2D6D-4D40-842C-C497122E38E9}"/>
    <hyperlink ref="AI220" r:id="rId273" xr:uid="{7F2F7A7F-97F2-46C5-89AF-C994E79DA043}"/>
    <hyperlink ref="AI207" r:id="rId274" xr:uid="{4F6C1915-5B24-4130-8A65-E01A0E5FF0C1}"/>
    <hyperlink ref="AI209" r:id="rId275" xr:uid="{9089ADED-6E38-44CA-A78F-E0A7C06100DA}"/>
    <hyperlink ref="AI206" r:id="rId276" xr:uid="{10FE0344-DE81-474F-8C06-E330CBC0E04B}"/>
    <hyperlink ref="AI205" r:id="rId277" xr:uid="{B062999D-87C1-4616-B844-A1ED026B7360}"/>
    <hyperlink ref="AI198" r:id="rId278" xr:uid="{0A9CC1DE-DEE8-4EB5-A2B9-FDEBED28B7CE}"/>
    <hyperlink ref="AI208" r:id="rId279" xr:uid="{70A0393D-4AA1-400B-8448-DD58C8525B57}"/>
    <hyperlink ref="AI212" r:id="rId280" xr:uid="{F668D705-AAD0-4379-93BA-274BFFE94CEB}"/>
    <hyperlink ref="AI222" r:id="rId281" xr:uid="{FB870A33-B15D-40EF-9DA1-1FD9E8638F9D}"/>
    <hyperlink ref="AI225" r:id="rId282" xr:uid="{070EEC2D-0F8F-4B9D-B375-B23322CBE651}"/>
    <hyperlink ref="AI229" r:id="rId283" xr:uid="{E55493D6-C801-4DF7-ABA5-A068DD308D47}"/>
    <hyperlink ref="AI230" r:id="rId284" xr:uid="{822B433A-F2B8-4F87-9F08-884F8154EA10}"/>
    <hyperlink ref="AI219" r:id="rId285" xr:uid="{CF237D80-C3FD-42F6-938F-CBE9B2194BF2}"/>
    <hyperlink ref="AI215" r:id="rId286" xr:uid="{5800553A-CBD6-41BB-84CB-31457FC13C46}"/>
    <hyperlink ref="AI227" r:id="rId287" xr:uid="{968F17ED-1FE3-4B6D-991E-F6CAD7F8B604}"/>
    <hyperlink ref="AI213" r:id="rId288" xr:uid="{71CB182E-EB51-484A-B8C6-79D4429ADEAA}"/>
    <hyperlink ref="AI218" r:id="rId289" xr:uid="{CF04FFE4-E522-4595-9C8D-171FD78D07D7}"/>
    <hyperlink ref="AI223" r:id="rId290" xr:uid="{5110BFF1-2070-4D53-A676-135D82C21EB6}"/>
    <hyperlink ref="AI224" r:id="rId291" xr:uid="{23C7C56D-A31C-4D2B-A632-92516ACAC8C4}"/>
    <hyperlink ref="AI201" r:id="rId292" xr:uid="{C1A29B52-E056-40A9-BD55-F26B6F5E00EE}"/>
    <hyperlink ref="H204" r:id="rId293" xr:uid="{204B7EBF-8C00-4161-98EA-0F22D5CFA921}"/>
    <hyperlink ref="H199" r:id="rId294" xr:uid="{D9D67451-E8E6-48FD-8794-612F41E4B1F9}"/>
    <hyperlink ref="H200" r:id="rId295" xr:uid="{86437B30-ABAC-4380-9F32-695A943FAACA}"/>
    <hyperlink ref="H187" r:id="rId296" xr:uid="{42CDCA7E-BCC0-488D-AF12-A5C7480CF268}"/>
    <hyperlink ref="H194" r:id="rId297" xr:uid="{AEE9A80F-A0BC-4D68-93BE-B6780F7AECBA}"/>
    <hyperlink ref="H192" r:id="rId298" xr:uid="{61255B4E-BAF9-4303-B22B-DAABE3F4C8CB}"/>
    <hyperlink ref="H190" r:id="rId299" xr:uid="{635F1CD6-8180-4AE6-A156-B4E01F9C9CF9}"/>
    <hyperlink ref="H189" r:id="rId300" xr:uid="{A1677BD3-8EEE-4AA8-91B4-4CBC6D0C9D47}"/>
    <hyperlink ref="H184" r:id="rId301" xr:uid="{C7F8353D-4040-4C53-BA26-8C13275AD51D}"/>
    <hyperlink ref="AI226" r:id="rId302" xr:uid="{9D7B8B0D-A5B4-4491-B712-EBB4434C1C5D}"/>
    <hyperlink ref="AI211" r:id="rId303" xr:uid="{BCE7E4D3-D949-46A7-BBB6-8394B51413E8}"/>
    <hyperlink ref="AI214" r:id="rId304" xr:uid="{01DADE49-9DBF-4FFB-82F5-82E7C0B3001F}"/>
    <hyperlink ref="H202" r:id="rId305" xr:uid="{A6432693-6056-423E-8AA9-62B3B2942139}"/>
    <hyperlink ref="H203" r:id="rId306" xr:uid="{C30C146E-1AFE-47F4-9C9D-1A305BD6A54E}"/>
    <hyperlink ref="H201" r:id="rId307" xr:uid="{68AFAD83-15DD-4F93-AA89-52C005C7EAD3}"/>
    <hyperlink ref="H208" r:id="rId308" xr:uid="{C05D2FA9-1DE1-4928-BEEB-EDB1B2956C44}"/>
    <hyperlink ref="H206" r:id="rId309" xr:uid="{C79E1399-FB03-4F42-93D5-5AF5BA4FF695}"/>
    <hyperlink ref="H207" r:id="rId310" xr:uid="{54585690-CFDB-4496-BA71-E0A5873BD00A}"/>
    <hyperlink ref="H205" r:id="rId311" xr:uid="{36CD80D5-0709-4776-9FD9-59F5127C3EF1}"/>
    <hyperlink ref="H218" r:id="rId312" xr:uid="{F891877B-D59C-4869-ADC6-E3DED65E2515}"/>
    <hyperlink ref="H213" r:id="rId313" xr:uid="{09FB878A-97CB-452D-BE8C-9E85B96A7576}"/>
    <hyperlink ref="H228" r:id="rId314" xr:uid="{65FDA76B-632C-46C4-B6FB-83BE9EBA09EC}"/>
    <hyperlink ref="H220" r:id="rId315" xr:uid="{F9087AA9-A613-4778-AE68-4BB06E6BD7AD}"/>
    <hyperlink ref="H224" r:id="rId316" xr:uid="{3A417D39-BA46-4C3B-A997-ACE777638615}"/>
    <hyperlink ref="H209" r:id="rId317" xr:uid="{67E9EA97-86FD-43F5-9A19-036F21FD3E90}"/>
    <hyperlink ref="H216" r:id="rId318" xr:uid="{600693DD-96C6-4D88-B836-2014717BA805}"/>
    <hyperlink ref="H186" r:id="rId319" xr:uid="{34BA952D-6892-4165-AD08-8F9C1B42CC5F}"/>
    <hyperlink ref="H193" r:id="rId320" xr:uid="{E7592D5A-D74E-4767-9454-8528C93E373B}"/>
    <hyperlink ref="H197" r:id="rId321" xr:uid="{FB5C4185-C646-4F43-906F-4A16D8116C3C}"/>
    <hyperlink ref="H198" r:id="rId322" xr:uid="{DE3C8567-F66B-49AB-9B99-89B63A4B7CA5}"/>
    <hyperlink ref="H211" r:id="rId323" xr:uid="{816CECDC-CFF0-494C-8CD6-286A5ACAEFF0}"/>
    <hyperlink ref="H212" r:id="rId324" xr:uid="{58DBF37E-55FF-47B7-8B95-73C4858630A7}"/>
    <hyperlink ref="H222" r:id="rId325" xr:uid="{B9D77C43-98C3-4268-868E-EAC7341F96B9}"/>
    <hyperlink ref="H225" r:id="rId326" xr:uid="{506DE364-86C0-44DD-A794-5EC68E0A2B73}"/>
    <hyperlink ref="H226" r:id="rId327" xr:uid="{295937A3-566B-40CA-B0FD-B11128AC6EAB}"/>
    <hyperlink ref="AI233" r:id="rId328" xr:uid="{7AAFE7B2-FA25-47BB-A74E-EA9878BEABE3}"/>
    <hyperlink ref="AI232" r:id="rId329" xr:uid="{85850017-4BA3-4C63-B4EC-8B899692AB99}"/>
    <hyperlink ref="H219" r:id="rId330" xr:uid="{FE7EC9C0-16B2-482F-BBFB-2632ECA6F96E}"/>
    <hyperlink ref="H217" r:id="rId331" xr:uid="{814C5B2C-6A7F-4702-82A4-2A991A9F3F47}"/>
    <hyperlink ref="H230" r:id="rId332" xr:uid="{8F128F5E-9F86-4BC6-BA19-8B8F574472FE}"/>
    <hyperlink ref="H229" r:id="rId333" xr:uid="{1C4DC4A2-5F34-49C0-A814-0FB05B64D62F}"/>
    <hyperlink ref="H227" r:id="rId334" xr:uid="{FF399AF8-FF8C-4A5C-913B-D0D0313AD532}"/>
    <hyperlink ref="H223" r:id="rId335" xr:uid="{60E04B4B-2688-4630-99F8-33823C772425}"/>
    <hyperlink ref="H221" r:id="rId336" xr:uid="{A2EDF852-0BC7-4A7D-A984-50EFDC9B1BFD}"/>
    <hyperlink ref="H214" r:id="rId337" xr:uid="{BCF6C082-9FE8-4C95-8A6E-9EDF6FFAC8AE}"/>
    <hyperlink ref="H196" r:id="rId338" xr:uid="{F7459BA3-1E4D-45AF-839C-B0A246DDE781}"/>
    <hyperlink ref="H232" r:id="rId339" xr:uid="{80EA80E4-BFC2-43F4-8A72-7171A488FB18}"/>
    <hyperlink ref="AI231" r:id="rId340" xr:uid="{72468B43-03C1-48DE-9E43-ED46871FEA06}"/>
  </hyperlinks>
  <pageMargins left="0.7" right="0.7" top="0.75" bottom="0.75" header="0.3" footer="0.3"/>
  <pageSetup orientation="portrait" r:id="rId341"/>
  <tableParts count="1">
    <tablePart r:id="rId342"/>
  </tableParts>
  <extLst>
    <ext xmlns:x14="http://schemas.microsoft.com/office/spreadsheetml/2009/9/main" uri="{CCE6A557-97BC-4b89-ADB6-D9C93CAAB3DF}">
      <x14:dataValidations xmlns:xm="http://schemas.microsoft.com/office/excel/2006/main" count="2">
        <x14:dataValidation type="list" allowBlank="1" showInputMessage="1" showErrorMessage="1" xr:uid="{C8CA6DBF-D89B-437A-817C-54E6D35751E0}">
          <x14:formula1>
            <xm:f>'[CONTRATACION 2022 FDRS 31-08-2022.xlsx]Hoja1'!#REF!</xm:f>
          </x14:formula1>
          <xm:sqref>W2:W233</xm:sqref>
        </x14:dataValidation>
        <x14:dataValidation type="list" allowBlank="1" showInputMessage="1" showErrorMessage="1" xr:uid="{E89C0FE4-3796-430E-BBCF-5E200ADDA8CB}">
          <x14:formula1>
            <xm:f>'[CONTRATACION 2022 FDRS 31-08-2022.xlsx]Hoja1'!#REF!</xm:f>
          </x14:formula1>
          <xm:sqref>X2:X233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2022</vt:lpstr>
    </vt:vector>
  </TitlesOfParts>
  <Company>Fondo de Desarrollo Local de Sumapaz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Sumapaz</dc:creator>
  <cp:lastModifiedBy>Sumapaz</cp:lastModifiedBy>
  <dcterms:created xsi:type="dcterms:W3CDTF">2022-08-31T15:45:57Z</dcterms:created>
  <dcterms:modified xsi:type="dcterms:W3CDTF">2022-08-31T15:46:29Z</dcterms:modified>
</cp:coreProperties>
</file>